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490" windowWidth="15340" windowHeight="216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'Tavola'!$A$1:$M$17</definedName>
    <definedName name="Argomento">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</definedNames>
  <calcPr fullCalcOnLoad="1"/>
</workbook>
</file>

<file path=xl/sharedStrings.xml><?xml version="1.0" encoding="utf-8"?>
<sst xmlns="http://schemas.openxmlformats.org/spreadsheetml/2006/main" count="48" uniqueCount="20">
  <si>
    <t>I</t>
  </si>
  <si>
    <t>II</t>
  </si>
  <si>
    <t>III</t>
  </si>
  <si>
    <t>IV</t>
  </si>
  <si>
    <t>(1) Segnalazioni di vigilanza. Situazione a fine trimestre.</t>
  </si>
  <si>
    <t>(1)</t>
  </si>
  <si>
    <t>Fonte: Banca d'Italia.</t>
  </si>
  <si>
    <t>Trimestre</t>
  </si>
  <si>
    <t>(2) Per impieghi si intende il complesso dei finanziamenti erogati dalle istituzioni creditizie.</t>
  </si>
  <si>
    <t>(3) Per depositi s'intende la raccolta da soggetti non bancari effettuata dalle banche sotto forma di depositi a risparmio liberi e vincolati, buoni fruttiferi, certificati di deposito, conti correnti liberi e vincolati.</t>
  </si>
  <si>
    <t>A partire dal 2° trimestre 2011 le statistiche di Viglianza includono i dati relativi alla Cassa Depositi e Prestiti.</t>
  </si>
  <si>
    <t>Il sensibile calo degli impieghi in atto dal secondo trimestre 2014 deriva dallo spostamento fuori regione della sede di una società finanziaria.</t>
  </si>
  <si>
    <t>(4) Per localizzazione della controparte</t>
  </si>
  <si>
    <t>..</t>
  </si>
  <si>
    <t>Sportelli</t>
  </si>
  <si>
    <t>Prestiti</t>
  </si>
  <si>
    <t>Depositi</t>
  </si>
  <si>
    <t>Anno</t>
  </si>
  <si>
    <t>Sportelli, prestiti e depositi nella Città metropolitana di Bologna (migliaia di euro)</t>
  </si>
  <si>
    <t>(5) Il numero degli sportelli dal 2017 è disponibile solo annualmente.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</si>
</sst>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L.&quot;#,##0"/>
    <numFmt numFmtId="176" formatCode="&quot;L.&quot;0;\ \-&quot;L.&quot;0"/>
    <numFmt numFmtId="177" formatCode="&quot;L.&quot;#,##0;\ \-&quot;L.&quot;#,##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#,##0.0"/>
    <numFmt numFmtId="183" formatCode="#,##0_);\(#,##0\)"/>
    <numFmt numFmtId="184" formatCode="0.0_)"/>
    <numFmt numFmtId="185" formatCode="0.0_ ;[Red]\-0.0\ "/>
    <numFmt numFmtId="186" formatCode="#,##0.000_);\(#,##0.000\)"/>
    <numFmt numFmtId="187" formatCode="0.000"/>
    <numFmt numFmtId="188" formatCode="0.0"/>
    <numFmt numFmtId="189" formatCode="0.00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Helvetica-Narrow"/>
      <family val="2"/>
    </font>
    <font>
      <sz val="11"/>
      <name val="Helvetica-Narrow"/>
      <family val="2"/>
    </font>
    <font>
      <b/>
      <sz val="9"/>
      <name val="Helvetica-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 applyNumberFormat="0" applyAlignment="0" applyProtection="0"/>
    <xf numFmtId="175" fontId="5" fillId="0" borderId="4" applyNumberFormat="0" applyAlignment="0" applyProtection="0"/>
    <xf numFmtId="175" fontId="5" fillId="0" borderId="5" applyNumberFormat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Alignment="0" applyProtection="0"/>
    <xf numFmtId="0" fontId="20" fillId="23" borderId="6" applyNumberFormat="0" applyFont="0" applyAlignment="0" applyProtection="0"/>
    <xf numFmtId="0" fontId="0" fillId="0" borderId="0" applyNumberFormat="0" applyFill="0" applyBorder="0" applyAlignment="0">
      <protection locked="0"/>
    </xf>
    <xf numFmtId="175" fontId="6" fillId="0" borderId="0" applyNumberFormat="0" applyAlignment="0" applyProtection="0"/>
    <xf numFmtId="0" fontId="21" fillId="16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5" fontId="12" fillId="0" borderId="0" applyNumberFormat="0" applyProtection="0">
      <alignment horizontal="left"/>
    </xf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3" fontId="5" fillId="0" borderId="0" xfId="55" applyNumberFormat="1" applyAlignment="1" applyProtection="1">
      <alignment vertical="center"/>
      <protection/>
    </xf>
    <xf numFmtId="175" fontId="32" fillId="0" borderId="0" xfId="0" applyNumberFormat="1" applyFont="1" applyFill="1" applyBorder="1" applyAlignment="1" applyProtection="1">
      <alignment vertical="top"/>
      <protection locked="0"/>
    </xf>
    <xf numFmtId="177" fontId="31" fillId="0" borderId="0" xfId="0" applyNumberFormat="1" applyFont="1" applyFill="1" applyBorder="1" applyAlignment="1" applyProtection="1" quotePrefix="1">
      <alignment horizontal="left" vertical="top"/>
      <protection locked="0"/>
    </xf>
    <xf numFmtId="0" fontId="32" fillId="0" borderId="0" xfId="0" applyFont="1" applyFill="1" applyAlignment="1" applyProtection="1">
      <alignment vertical="top"/>
      <protection locked="0"/>
    </xf>
    <xf numFmtId="175" fontId="6" fillId="0" borderId="5" xfId="45" applyNumberFormat="1" applyFont="1" applyFill="1" applyBorder="1" applyAlignment="1" applyProtection="1">
      <alignment vertical="center"/>
      <protection locked="0"/>
    </xf>
    <xf numFmtId="0" fontId="5" fillId="0" borderId="0" xfId="45" applyNumberFormat="1" applyFont="1" applyFill="1" applyBorder="1" applyAlignment="1" applyProtection="1">
      <alignment vertical="center"/>
      <protection locked="0"/>
    </xf>
    <xf numFmtId="175" fontId="6" fillId="0" borderId="0" xfId="45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left" vertical="center"/>
      <protection locked="0"/>
    </xf>
    <xf numFmtId="175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3" fontId="6" fillId="0" borderId="0" xfId="55" applyNumberFormat="1" applyFont="1" applyAlignment="1" applyProtection="1">
      <alignment/>
      <protection locked="0"/>
    </xf>
    <xf numFmtId="175" fontId="6" fillId="0" borderId="0" xfId="58" applyNumberFormat="1" applyFont="1" applyAlignment="1" applyProtection="1">
      <alignment vertical="top"/>
      <protection locked="0"/>
    </xf>
    <xf numFmtId="177" fontId="4" fillId="0" borderId="0" xfId="0" applyNumberFormat="1" applyFont="1" applyFill="1" applyBorder="1" applyAlignment="1" applyProtection="1">
      <alignment horizontal="left" vertical="top"/>
      <protection locked="0"/>
    </xf>
    <xf numFmtId="175" fontId="4" fillId="0" borderId="0" xfId="44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6" fillId="0" borderId="0" xfId="55" applyNumberFormat="1" applyFont="1" applyAlignment="1" applyProtection="1" quotePrefix="1">
      <alignment/>
      <protection locked="0"/>
    </xf>
    <xf numFmtId="3" fontId="5" fillId="0" borderId="0" xfId="53" applyNumberFormat="1" applyFont="1" applyFill="1" applyBorder="1">
      <alignment/>
      <protection/>
    </xf>
    <xf numFmtId="0" fontId="5" fillId="0" borderId="13" xfId="54" applyFont="1" applyBorder="1" applyAlignment="1">
      <alignment horizontal="right" vertical="top" wrapText="1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 horizontal="left" wrapText="1"/>
      <protection locked="0"/>
    </xf>
    <xf numFmtId="176" fontId="7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5" fillId="0" borderId="14" xfId="53" applyNumberFormat="1" applyFont="1" applyFill="1" applyBorder="1" applyAlignment="1">
      <alignment horizontal="right"/>
      <protection/>
    </xf>
    <xf numFmtId="3" fontId="5" fillId="0" borderId="0" xfId="53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53" applyNumberFormat="1" applyFont="1" applyFill="1" applyBorder="1">
      <alignment/>
      <protection/>
    </xf>
    <xf numFmtId="4" fontId="5" fillId="0" borderId="0" xfId="55" applyNumberFormat="1" applyFont="1" applyFill="1" applyBorder="1" applyAlignment="1" applyProtection="1">
      <alignment vertical="center"/>
      <protection locked="0"/>
    </xf>
    <xf numFmtId="3" fontId="5" fillId="0" borderId="14" xfId="53" applyNumberFormat="1" applyFont="1" applyFill="1" applyBorder="1">
      <alignment/>
      <protection/>
    </xf>
    <xf numFmtId="3" fontId="5" fillId="0" borderId="0" xfId="55" applyNumberFormat="1" applyFill="1" applyBorder="1" applyAlignment="1" applyProtection="1">
      <alignment vertical="center"/>
      <protection/>
    </xf>
    <xf numFmtId="4" fontId="5" fillId="0" borderId="12" xfId="55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/>
    </xf>
    <xf numFmtId="0" fontId="5" fillId="0" borderId="15" xfId="54" applyFont="1" applyBorder="1" applyAlignment="1">
      <alignment horizontal="right" vertical="top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53" applyNumberFormat="1" applyFont="1" applyFill="1" applyBorder="1">
      <alignment/>
      <protection/>
    </xf>
    <xf numFmtId="3" fontId="5" fillId="0" borderId="12" xfId="53" applyNumberFormat="1" applyFont="1" applyFill="1" applyBorder="1">
      <alignment/>
      <protection/>
    </xf>
    <xf numFmtId="4" fontId="5" fillId="0" borderId="12" xfId="55" applyNumberFormat="1" applyFont="1" applyFill="1" applyBorder="1" applyAlignment="1" applyProtection="1">
      <alignment vertical="center"/>
      <protection/>
    </xf>
    <xf numFmtId="175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Filo dida" xfId="45"/>
    <cellStyle name="Filo in testa cella" xfId="46"/>
    <cellStyle name="Input" xfId="47"/>
    <cellStyle name="Comma" xfId="48"/>
    <cellStyle name="Comma [0]" xfId="49"/>
    <cellStyle name="Neutrale" xfId="50"/>
    <cellStyle name="Normale 2" xfId="51"/>
    <cellStyle name="Normale 3" xfId="52"/>
    <cellStyle name="Normale_Tavola" xfId="53"/>
    <cellStyle name="Normale_Tavola 2007" xfId="54"/>
    <cellStyle name="Normale_Tavola_1" xfId="55"/>
    <cellStyle name="Nota" xfId="56"/>
    <cellStyle name="Note" xfId="57"/>
    <cellStyle name="Note_Tavol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Trattini" xfId="69"/>
    <cellStyle name="Valore non valido" xfId="70"/>
    <cellStyle name="Valore valido" xfId="71"/>
    <cellStyle name="Currency" xfId="72"/>
    <cellStyle name="Valuta (0)_Imprese-Bologna-1trim-2006---Totale-" xfId="73"/>
    <cellStyle name="Currency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ediinfo('TDB10295','59.543,284','',%20'10700010010777780401600024','VALORE','30/06/2012');" TargetMode="External" /><Relationship Id="rId2" Type="http://schemas.openxmlformats.org/officeDocument/2006/relationships/hyperlink" Target="javascript:vediinfo('TDB10295','59.398,235','',%20'10700010010777780401600024','VALORE','30/09/2012');" TargetMode="External" /><Relationship Id="rId3" Type="http://schemas.openxmlformats.org/officeDocument/2006/relationships/hyperlink" Target="javascript:vediinfo('TDB10295','59.702,924','',%20'10700010010777780401600024','VALORE','31/12/2012');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PageLayoutView="0" workbookViewId="0" topLeftCell="A1">
      <selection activeCell="R6" sqref="R6"/>
    </sheetView>
  </sheetViews>
  <sheetFormatPr defaultColWidth="9.140625" defaultRowHeight="12.75"/>
  <cols>
    <col min="1" max="1" width="6.00390625" style="2" customWidth="1"/>
    <col min="2" max="4" width="9.421875" style="3" customWidth="1"/>
    <col min="5" max="5" width="11.140625" style="3" customWidth="1"/>
    <col min="6" max="6" width="2.140625" style="2" customWidth="1"/>
    <col min="7" max="9" width="9.57421875" style="2" customWidth="1"/>
    <col min="10" max="10" width="11.28125" style="2" bestFit="1" customWidth="1"/>
    <col min="11" max="11" width="1.57421875" style="2" customWidth="1"/>
    <col min="12" max="12" width="11.8515625" style="2" bestFit="1" customWidth="1"/>
    <col min="13" max="13" width="10.140625" style="2" bestFit="1" customWidth="1"/>
    <col min="14" max="16384" width="9.140625" style="2" customWidth="1"/>
  </cols>
  <sheetData>
    <row r="1" spans="1:15" s="7" customFormat="1" ht="15" customHeight="1">
      <c r="A1" s="18" t="s">
        <v>18</v>
      </c>
      <c r="B1" s="5"/>
      <c r="C1" s="5"/>
      <c r="D1" s="5"/>
      <c r="E1" s="5"/>
      <c r="L1" s="6" t="s">
        <v>5</v>
      </c>
      <c r="N1" s="19"/>
      <c r="O1" s="19"/>
    </row>
    <row r="2" spans="1:19" s="9" customFormat="1" ht="15" customHeight="1">
      <c r="A2" s="8"/>
      <c r="B2" s="39" t="s">
        <v>14</v>
      </c>
      <c r="C2" s="39"/>
      <c r="D2" s="39"/>
      <c r="E2" s="39"/>
      <c r="G2" s="39" t="s">
        <v>15</v>
      </c>
      <c r="H2" s="39"/>
      <c r="I2" s="39"/>
      <c r="J2" s="39"/>
      <c r="L2" s="39" t="s">
        <v>16</v>
      </c>
      <c r="M2" s="39"/>
      <c r="N2" s="39"/>
      <c r="O2" s="39"/>
      <c r="P2" s="15"/>
      <c r="Q2" s="15"/>
      <c r="R2" s="15"/>
      <c r="S2" s="15"/>
    </row>
    <row r="3" spans="1:19" s="9" customFormat="1" ht="15" customHeight="1">
      <c r="A3" s="10"/>
      <c r="B3" s="39" t="s">
        <v>7</v>
      </c>
      <c r="C3" s="39"/>
      <c r="D3" s="39"/>
      <c r="E3" s="39"/>
      <c r="G3" s="39" t="s">
        <v>7</v>
      </c>
      <c r="H3" s="39"/>
      <c r="I3" s="39"/>
      <c r="J3" s="39"/>
      <c r="L3" s="39" t="s">
        <v>7</v>
      </c>
      <c r="M3" s="39"/>
      <c r="N3" s="39"/>
      <c r="O3" s="39"/>
      <c r="P3" s="15"/>
      <c r="Q3" s="15"/>
      <c r="R3" s="15"/>
      <c r="S3" s="15"/>
    </row>
    <row r="4" spans="1:19" s="13" customFormat="1" ht="11.25">
      <c r="A4" s="11" t="s">
        <v>17</v>
      </c>
      <c r="B4" s="12" t="s">
        <v>0</v>
      </c>
      <c r="C4" s="12" t="s">
        <v>1</v>
      </c>
      <c r="D4" s="12" t="s">
        <v>2</v>
      </c>
      <c r="E4" s="12" t="s">
        <v>3</v>
      </c>
      <c r="G4" s="12" t="s">
        <v>0</v>
      </c>
      <c r="H4" s="12" t="s">
        <v>1</v>
      </c>
      <c r="I4" s="12" t="s">
        <v>2</v>
      </c>
      <c r="J4" s="12" t="s">
        <v>3</v>
      </c>
      <c r="L4" s="12" t="s">
        <v>0</v>
      </c>
      <c r="M4" s="12" t="s">
        <v>1</v>
      </c>
      <c r="N4" s="12" t="s">
        <v>2</v>
      </c>
      <c r="O4" s="12" t="s">
        <v>3</v>
      </c>
      <c r="P4" s="15"/>
      <c r="Q4" s="15"/>
      <c r="R4" s="15"/>
      <c r="S4" s="15"/>
    </row>
    <row r="5" spans="1:19" s="13" customFormat="1" ht="11.25">
      <c r="A5" s="23">
        <v>2022</v>
      </c>
      <c r="B5" s="29" t="s">
        <v>13</v>
      </c>
      <c r="C5" s="30" t="s">
        <v>13</v>
      </c>
      <c r="D5" s="30" t="s">
        <v>13</v>
      </c>
      <c r="E5" s="43"/>
      <c r="G5" s="43"/>
      <c r="H5" s="43"/>
      <c r="I5" s="43"/>
      <c r="J5" s="43"/>
      <c r="L5" s="43"/>
      <c r="M5" s="43"/>
      <c r="N5" s="43"/>
      <c r="O5" s="43"/>
      <c r="P5" s="15"/>
      <c r="Q5" s="15"/>
      <c r="R5" s="15"/>
      <c r="S5" s="15"/>
    </row>
    <row r="6" spans="1:19" s="15" customFormat="1" ht="11.25">
      <c r="A6" s="23">
        <v>2021</v>
      </c>
      <c r="B6" s="29" t="s">
        <v>13</v>
      </c>
      <c r="C6" s="30" t="s">
        <v>13</v>
      </c>
      <c r="D6" s="30" t="s">
        <v>13</v>
      </c>
      <c r="E6" s="31">
        <v>512</v>
      </c>
      <c r="F6" s="20"/>
      <c r="G6" s="32">
        <v>34820.117</v>
      </c>
      <c r="H6" s="32">
        <v>30402.27</v>
      </c>
      <c r="I6" s="32">
        <v>34670.09</v>
      </c>
      <c r="J6" s="32">
        <f>35052540/1000</f>
        <v>35052.54</v>
      </c>
      <c r="K6" s="32"/>
      <c r="L6" s="32">
        <v>42962.31</v>
      </c>
      <c r="M6" s="32">
        <v>43030.17</v>
      </c>
      <c r="N6" s="32">
        <v>42712.61</v>
      </c>
      <c r="O6" s="32">
        <f>44056598/1000</f>
        <v>44056.598</v>
      </c>
      <c r="P6" s="14"/>
      <c r="Q6" s="14"/>
      <c r="R6" s="14"/>
      <c r="S6" s="14"/>
    </row>
    <row r="7" spans="1:19" s="15" customFormat="1" ht="11.25">
      <c r="A7" s="23">
        <v>2020</v>
      </c>
      <c r="B7" s="29" t="s">
        <v>13</v>
      </c>
      <c r="C7" s="30" t="s">
        <v>13</v>
      </c>
      <c r="D7" s="30" t="s">
        <v>13</v>
      </c>
      <c r="E7" s="31">
        <v>547</v>
      </c>
      <c r="F7" s="20"/>
      <c r="G7" s="32">
        <f>34465878/1000</f>
        <v>34465.878</v>
      </c>
      <c r="H7" s="32">
        <f>34959518/1000</f>
        <v>34959.518</v>
      </c>
      <c r="I7" s="32">
        <f>35104909/1000</f>
        <v>35104.909</v>
      </c>
      <c r="J7" s="32">
        <f>35144959/1000</f>
        <v>35144.959</v>
      </c>
      <c r="K7" s="32"/>
      <c r="L7" s="32">
        <f>36490574/1000</f>
        <v>36490.574</v>
      </c>
      <c r="M7" s="32">
        <f>37995965/1000</f>
        <v>37995.965</v>
      </c>
      <c r="N7" s="32">
        <f>38232590/1000</f>
        <v>38232.59</v>
      </c>
      <c r="O7" s="32">
        <f>41716141/1000</f>
        <v>41716.141</v>
      </c>
      <c r="P7" s="14"/>
      <c r="Q7" s="14"/>
      <c r="R7" s="14"/>
      <c r="S7" s="14"/>
    </row>
    <row r="8" spans="1:15" s="15" customFormat="1" ht="11.25">
      <c r="A8" s="23">
        <v>2019</v>
      </c>
      <c r="B8" s="29" t="s">
        <v>13</v>
      </c>
      <c r="C8" s="30" t="s">
        <v>13</v>
      </c>
      <c r="D8" s="30" t="s">
        <v>13</v>
      </c>
      <c r="E8" s="31">
        <v>587</v>
      </c>
      <c r="F8" s="32"/>
      <c r="G8" s="32">
        <f>34704154/1000</f>
        <v>34704.154</v>
      </c>
      <c r="H8" s="32">
        <f>34546562/1000</f>
        <v>34546.562</v>
      </c>
      <c r="I8" s="32">
        <f>34424835/1000</f>
        <v>34424.835</v>
      </c>
      <c r="J8" s="32">
        <f>34150091/1000</f>
        <v>34150.091</v>
      </c>
      <c r="K8" s="32"/>
      <c r="L8" s="32">
        <f>35930222/1000</f>
        <v>35930.222</v>
      </c>
      <c r="M8" s="32">
        <f>36354528/1000</f>
        <v>36354.528</v>
      </c>
      <c r="N8" s="32">
        <f>35679557/1000</f>
        <v>35679.557</v>
      </c>
      <c r="O8" s="32">
        <f>36543799/1000</f>
        <v>36543.799</v>
      </c>
    </row>
    <row r="9" spans="1:15" s="15" customFormat="1" ht="11.25">
      <c r="A9" s="23">
        <v>2018</v>
      </c>
      <c r="B9" s="29" t="s">
        <v>13</v>
      </c>
      <c r="C9" s="30" t="s">
        <v>13</v>
      </c>
      <c r="D9" s="30" t="s">
        <v>13</v>
      </c>
      <c r="E9" s="31">
        <v>619</v>
      </c>
      <c r="F9" s="32"/>
      <c r="G9" s="32">
        <f>35991746/1000</f>
        <v>35991.746</v>
      </c>
      <c r="H9" s="32">
        <f>35588757/1000</f>
        <v>35588.757</v>
      </c>
      <c r="I9" s="32">
        <f>35183646/1000</f>
        <v>35183.646</v>
      </c>
      <c r="J9" s="32">
        <f>34088047/1000</f>
        <v>34088.047</v>
      </c>
      <c r="K9" s="32"/>
      <c r="L9" s="32">
        <f>35215933/1000</f>
        <v>35215.933</v>
      </c>
      <c r="M9" s="32">
        <f>35056253/1000</f>
        <v>35056.253</v>
      </c>
      <c r="N9" s="32">
        <f>35188841/1000</f>
        <v>35188.841</v>
      </c>
      <c r="O9" s="32">
        <f>35187339/1000</f>
        <v>35187.339</v>
      </c>
    </row>
    <row r="10" spans="1:15" s="15" customFormat="1" ht="11.25">
      <c r="A10" s="23">
        <v>2017</v>
      </c>
      <c r="B10" s="29" t="s">
        <v>13</v>
      </c>
      <c r="C10" s="30" t="s">
        <v>13</v>
      </c>
      <c r="D10" s="30" t="s">
        <v>13</v>
      </c>
      <c r="E10" s="31">
        <v>654</v>
      </c>
      <c r="F10" s="20"/>
      <c r="G10" s="32">
        <v>37027.084</v>
      </c>
      <c r="H10" s="32">
        <v>37195.702</v>
      </c>
      <c r="I10" s="32">
        <v>36157.922</v>
      </c>
      <c r="J10" s="32">
        <v>37893.501</v>
      </c>
      <c r="K10" s="20"/>
      <c r="L10" s="33">
        <v>33449.198</v>
      </c>
      <c r="M10" s="33">
        <v>33158.576</v>
      </c>
      <c r="N10" s="33">
        <v>33931.893</v>
      </c>
      <c r="O10" s="33">
        <v>33824.337</v>
      </c>
    </row>
    <row r="11" spans="1:15" s="15" customFormat="1" ht="11.25">
      <c r="A11" s="23">
        <v>2016</v>
      </c>
      <c r="B11" s="34">
        <v>716</v>
      </c>
      <c r="C11" s="22">
        <v>704</v>
      </c>
      <c r="D11" s="31">
        <v>700</v>
      </c>
      <c r="E11" s="31">
        <v>688</v>
      </c>
      <c r="F11" s="24"/>
      <c r="G11" s="32">
        <v>40523.48</v>
      </c>
      <c r="H11" s="32">
        <v>39348.648</v>
      </c>
      <c r="I11" s="32">
        <v>38268.07</v>
      </c>
      <c r="J11" s="32">
        <v>37893.501</v>
      </c>
      <c r="K11" s="20"/>
      <c r="L11" s="33">
        <v>30915.684</v>
      </c>
      <c r="M11" s="33">
        <v>31163.174</v>
      </c>
      <c r="N11" s="33">
        <v>31113.22</v>
      </c>
      <c r="O11" s="33">
        <v>33703.079</v>
      </c>
    </row>
    <row r="12" spans="1:15" s="15" customFormat="1" ht="11.25">
      <c r="A12" s="23">
        <v>2015</v>
      </c>
      <c r="B12" s="34">
        <v>724</v>
      </c>
      <c r="C12" s="22">
        <v>718</v>
      </c>
      <c r="D12" s="31">
        <v>714</v>
      </c>
      <c r="E12" s="31">
        <v>716</v>
      </c>
      <c r="F12" s="20"/>
      <c r="G12" s="32">
        <v>45669.937</v>
      </c>
      <c r="H12" s="32">
        <v>41048.078</v>
      </c>
      <c r="I12" s="32">
        <v>41013.55</v>
      </c>
      <c r="J12" s="32">
        <v>40764.89</v>
      </c>
      <c r="K12" s="20"/>
      <c r="L12" s="33">
        <v>30350.671</v>
      </c>
      <c r="M12" s="33">
        <v>29733.864</v>
      </c>
      <c r="N12" s="33">
        <v>30165.85</v>
      </c>
      <c r="O12" s="33">
        <v>31371.53</v>
      </c>
    </row>
    <row r="13" spans="1:15" s="15" customFormat="1" ht="11.25">
      <c r="A13" s="23">
        <v>2014</v>
      </c>
      <c r="B13" s="34">
        <v>743</v>
      </c>
      <c r="C13" s="22">
        <v>738</v>
      </c>
      <c r="D13" s="31">
        <v>737</v>
      </c>
      <c r="E13" s="31">
        <v>726</v>
      </c>
      <c r="F13" s="20"/>
      <c r="G13" s="32">
        <v>57718.148</v>
      </c>
      <c r="H13" s="32">
        <v>45436.246</v>
      </c>
      <c r="I13" s="32">
        <v>45225.124</v>
      </c>
      <c r="J13" s="32">
        <v>45308.555</v>
      </c>
      <c r="K13" s="20"/>
      <c r="L13" s="33">
        <v>29093.222</v>
      </c>
      <c r="M13" s="33">
        <v>29757.209</v>
      </c>
      <c r="N13" s="33">
        <v>29482.898</v>
      </c>
      <c r="O13" s="32">
        <v>29826.15</v>
      </c>
    </row>
    <row r="14" spans="1:15" s="15" customFormat="1" ht="11.25">
      <c r="A14" s="23">
        <v>2013</v>
      </c>
      <c r="B14" s="34">
        <v>785</v>
      </c>
      <c r="C14" s="22">
        <v>766</v>
      </c>
      <c r="D14" s="31">
        <v>765</v>
      </c>
      <c r="E14" s="31">
        <v>753</v>
      </c>
      <c r="F14" s="25"/>
      <c r="G14" s="32">
        <v>58794.212</v>
      </c>
      <c r="H14" s="32">
        <v>58142.206</v>
      </c>
      <c r="I14" s="32">
        <v>57597.456</v>
      </c>
      <c r="J14" s="32">
        <v>57676.87</v>
      </c>
      <c r="K14" s="20"/>
      <c r="L14" s="33">
        <v>28211.877</v>
      </c>
      <c r="M14" s="33">
        <v>28309.207</v>
      </c>
      <c r="N14" s="33">
        <v>28034.389</v>
      </c>
      <c r="O14" s="33">
        <v>29343.536</v>
      </c>
    </row>
    <row r="15" spans="1:15" s="15" customFormat="1" ht="11.25">
      <c r="A15" s="23">
        <v>2012</v>
      </c>
      <c r="B15" s="34">
        <v>836</v>
      </c>
      <c r="C15" s="22">
        <v>834</v>
      </c>
      <c r="D15" s="31">
        <v>822</v>
      </c>
      <c r="E15" s="31">
        <v>807</v>
      </c>
      <c r="F15" s="20"/>
      <c r="G15" s="32">
        <v>60416.99</v>
      </c>
      <c r="H15" s="32">
        <v>59543.284</v>
      </c>
      <c r="I15" s="32">
        <v>59398.235</v>
      </c>
      <c r="J15" s="32">
        <v>59702.924</v>
      </c>
      <c r="K15" s="20"/>
      <c r="L15" s="33">
        <v>25839.745</v>
      </c>
      <c r="M15" s="33">
        <v>26375.071</v>
      </c>
      <c r="N15" s="33">
        <v>26566.693</v>
      </c>
      <c r="O15" s="33">
        <v>27845.081</v>
      </c>
    </row>
    <row r="16" spans="1:15" s="15" customFormat="1" ht="11.25">
      <c r="A16" s="23">
        <v>2011</v>
      </c>
      <c r="B16" s="34">
        <v>840</v>
      </c>
      <c r="C16" s="22">
        <v>837</v>
      </c>
      <c r="D16" s="31">
        <v>836</v>
      </c>
      <c r="E16" s="31">
        <v>835</v>
      </c>
      <c r="F16" s="20"/>
      <c r="G16" s="33">
        <v>47095.284</v>
      </c>
      <c r="H16" s="33">
        <v>49045.325</v>
      </c>
      <c r="I16" s="33">
        <v>49309.529</v>
      </c>
      <c r="J16" s="33">
        <v>48656.728</v>
      </c>
      <c r="K16" s="20"/>
      <c r="L16" s="33">
        <v>22612.065</v>
      </c>
      <c r="M16" s="33">
        <v>24563.056</v>
      </c>
      <c r="N16" s="33">
        <v>24928.022</v>
      </c>
      <c r="O16" s="33">
        <v>25532.296</v>
      </c>
    </row>
    <row r="17" spans="1:15" s="15" customFormat="1" ht="11.25">
      <c r="A17" s="23">
        <v>2010</v>
      </c>
      <c r="B17" s="34">
        <v>846</v>
      </c>
      <c r="C17" s="22">
        <v>838</v>
      </c>
      <c r="D17" s="31">
        <v>838</v>
      </c>
      <c r="E17" s="31">
        <v>842</v>
      </c>
      <c r="F17" s="20"/>
      <c r="G17" s="33">
        <v>43350.473</v>
      </c>
      <c r="H17" s="33">
        <v>45828.715</v>
      </c>
      <c r="I17" s="33">
        <v>46890.92</v>
      </c>
      <c r="J17" s="33">
        <v>46297.702</v>
      </c>
      <c r="K17" s="20"/>
      <c r="L17" s="33">
        <v>22764.965</v>
      </c>
      <c r="M17" s="33">
        <v>23294.559</v>
      </c>
      <c r="N17" s="33">
        <v>22408.652</v>
      </c>
      <c r="O17" s="33">
        <v>22943.681</v>
      </c>
    </row>
    <row r="18" spans="1:15" ht="11.25">
      <c r="A18" s="23">
        <v>2009</v>
      </c>
      <c r="B18" s="34">
        <v>855</v>
      </c>
      <c r="C18" s="22">
        <v>854</v>
      </c>
      <c r="D18" s="31">
        <v>851</v>
      </c>
      <c r="E18" s="31">
        <v>851</v>
      </c>
      <c r="F18" s="20"/>
      <c r="G18" s="33">
        <v>42503.213</v>
      </c>
      <c r="H18" s="33">
        <v>42922.677</v>
      </c>
      <c r="I18" s="33">
        <v>43013.162</v>
      </c>
      <c r="J18" s="33">
        <v>43229.156</v>
      </c>
      <c r="K18" s="20"/>
      <c r="L18" s="33">
        <v>21149.77</v>
      </c>
      <c r="M18" s="33">
        <v>21712.945</v>
      </c>
      <c r="N18" s="33">
        <v>21904.546</v>
      </c>
      <c r="O18" s="33">
        <v>23811.138</v>
      </c>
    </row>
    <row r="19" spans="1:15" ht="11.25">
      <c r="A19" s="23">
        <v>2008</v>
      </c>
      <c r="B19" s="34">
        <v>830</v>
      </c>
      <c r="C19" s="22">
        <v>836</v>
      </c>
      <c r="D19" s="22">
        <v>838</v>
      </c>
      <c r="E19" s="22">
        <v>850</v>
      </c>
      <c r="F19" s="26"/>
      <c r="G19" s="33">
        <v>40644.005</v>
      </c>
      <c r="H19" s="33">
        <v>40599.974</v>
      </c>
      <c r="I19" s="33">
        <v>41681.438</v>
      </c>
      <c r="J19" s="33">
        <v>42188.596</v>
      </c>
      <c r="K19" s="20"/>
      <c r="L19" s="33">
        <v>18801.617</v>
      </c>
      <c r="M19" s="33">
        <v>17999.649</v>
      </c>
      <c r="N19" s="33">
        <v>18082.642</v>
      </c>
      <c r="O19" s="33">
        <v>20677.393</v>
      </c>
    </row>
    <row r="20" spans="1:15" ht="11.25">
      <c r="A20" s="23">
        <v>2007</v>
      </c>
      <c r="B20" s="34">
        <v>811</v>
      </c>
      <c r="C20" s="22">
        <v>819</v>
      </c>
      <c r="D20" s="22">
        <v>818</v>
      </c>
      <c r="E20" s="22">
        <v>827</v>
      </c>
      <c r="F20" s="27"/>
      <c r="G20" s="33">
        <v>36683.913</v>
      </c>
      <c r="H20" s="33">
        <v>37609.875</v>
      </c>
      <c r="I20" s="33">
        <v>38565.743</v>
      </c>
      <c r="J20" s="33">
        <v>39816.69</v>
      </c>
      <c r="K20" s="28"/>
      <c r="L20" s="33">
        <v>16972.408</v>
      </c>
      <c r="M20" s="33">
        <v>17144.284</v>
      </c>
      <c r="N20" s="33">
        <v>16552.986</v>
      </c>
      <c r="O20" s="33">
        <v>18225.413</v>
      </c>
    </row>
    <row r="21" spans="1:15" s="28" customFormat="1" ht="11.25">
      <c r="A21" s="23">
        <v>2006</v>
      </c>
      <c r="B21" s="22">
        <v>777</v>
      </c>
      <c r="C21" s="22">
        <v>786</v>
      </c>
      <c r="D21" s="22">
        <v>795</v>
      </c>
      <c r="E21" s="22">
        <v>810</v>
      </c>
      <c r="F21" s="27"/>
      <c r="G21" s="33">
        <v>33404.963</v>
      </c>
      <c r="H21" s="33">
        <v>34353.163</v>
      </c>
      <c r="I21" s="33">
        <v>34751.544</v>
      </c>
      <c r="J21" s="33">
        <v>36024.227</v>
      </c>
      <c r="K21" s="35"/>
      <c r="L21" s="33">
        <v>18156.876</v>
      </c>
      <c r="M21" s="33">
        <v>18153.671</v>
      </c>
      <c r="N21" s="33">
        <v>17849.549</v>
      </c>
      <c r="O21" s="33">
        <v>17628.966</v>
      </c>
    </row>
    <row r="22" spans="1:15" ht="12">
      <c r="A22" s="38">
        <v>2005</v>
      </c>
      <c r="B22" s="40">
        <v>761</v>
      </c>
      <c r="C22" s="41">
        <v>769</v>
      </c>
      <c r="D22" s="41">
        <v>768</v>
      </c>
      <c r="E22" s="41">
        <v>772</v>
      </c>
      <c r="F22" s="37"/>
      <c r="G22" s="36">
        <v>29537.076</v>
      </c>
      <c r="H22" s="42">
        <v>30997.109</v>
      </c>
      <c r="I22" s="36">
        <v>31902.044</v>
      </c>
      <c r="J22" s="36">
        <v>33145.74</v>
      </c>
      <c r="K22" s="28"/>
      <c r="L22" s="36">
        <v>14697.194</v>
      </c>
      <c r="M22" s="36">
        <v>15081.899</v>
      </c>
      <c r="N22" s="36">
        <v>16207.325</v>
      </c>
      <c r="O22" s="36">
        <v>18773.858</v>
      </c>
    </row>
    <row r="23" ht="11.25">
      <c r="A23" s="16" t="s">
        <v>4</v>
      </c>
    </row>
    <row r="24" spans="1:19" s="1" customFormat="1" ht="11.25">
      <c r="A24" s="16" t="s">
        <v>8</v>
      </c>
      <c r="B24" s="3"/>
      <c r="C24" s="3"/>
      <c r="D24" s="3"/>
      <c r="E24" s="3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</row>
    <row r="25" spans="1:19" s="1" customFormat="1" ht="11.25">
      <c r="A25" s="16" t="s">
        <v>10</v>
      </c>
      <c r="B25" s="3"/>
      <c r="C25" s="3"/>
      <c r="D25" s="3"/>
      <c r="E25" s="3"/>
      <c r="F25" s="2"/>
      <c r="G25" s="2"/>
      <c r="H25" s="2"/>
      <c r="I25" s="2"/>
      <c r="J25" s="2"/>
      <c r="L25" s="2"/>
      <c r="M25" s="2"/>
      <c r="N25" s="2"/>
      <c r="O25" s="2"/>
      <c r="P25" s="2"/>
      <c r="Q25" s="2"/>
      <c r="R25" s="2"/>
      <c r="S25" s="2"/>
    </row>
    <row r="26" ht="11.25">
      <c r="A26" s="16" t="s">
        <v>9</v>
      </c>
    </row>
    <row r="27" ht="11.25">
      <c r="A27" s="16" t="s">
        <v>10</v>
      </c>
    </row>
    <row r="28" ht="11.25">
      <c r="A28" s="16" t="s">
        <v>11</v>
      </c>
    </row>
    <row r="29" spans="1:11" ht="11.25">
      <c r="A29" s="16" t="s">
        <v>12</v>
      </c>
      <c r="K29" s="4"/>
    </row>
    <row r="30" spans="1:11" ht="11.25">
      <c r="A30" s="21" t="s">
        <v>19</v>
      </c>
      <c r="K30" s="4"/>
    </row>
    <row r="31" spans="1:11" ht="11.25">
      <c r="A31" s="17" t="s">
        <v>6</v>
      </c>
      <c r="K31" s="4"/>
    </row>
    <row r="32" ht="11.25">
      <c r="K32" s="4"/>
    </row>
    <row r="33" ht="11.25">
      <c r="K33" s="4"/>
    </row>
    <row r="34" ht="11.25">
      <c r="K34" s="4"/>
    </row>
  </sheetData>
  <sheetProtection/>
  <mergeCells count="6">
    <mergeCell ref="B3:E3"/>
    <mergeCell ref="G3:J3"/>
    <mergeCell ref="L3:O3"/>
    <mergeCell ref="B2:E2"/>
    <mergeCell ref="G2:J2"/>
    <mergeCell ref="L2:O2"/>
  </mergeCells>
  <hyperlinks>
    <hyperlink ref="H15" r:id="rId1" display="javascript:vediinfo('TDB10295','59.543,284','', '10700010010777780401600024','VALORE','30/06/2012');"/>
    <hyperlink ref="I15" r:id="rId2" display="javascript:vediinfo('TDB10295','59.398,235','', '10700010010777780401600024','VALORE','30/09/2012');"/>
    <hyperlink ref="J15" r:id="rId3" display="javascript:vediinfo('TDB10295','59.702,924','', '10700010010777780401600024','VALORE','31/12/2012');"/>
  </hyperlinks>
  <printOptions/>
  <pageMargins left="0.7874015748031497" right="0.7874015748031497" top="0.984251968503937" bottom="0.4724409448818898" header="0.5118110236220472" footer="0.5118110236220472"/>
  <pageSetup blackAndWhite="1" fitToHeight="1" fitToWidth="1" horizontalDpi="600" verticalDpi="600" orientation="landscape" paperSize="9" scale="88" r:id="rId4"/>
  <headerFooter alignWithMargins="0">
    <oddHeader>&amp;R&amp;F</oddHeader>
    <oddFooter>&amp;CComune di Bologna - Dipartimento Programmazione, Settore Statistica</oddFooter>
  </headerFooter>
  <ignoredErrors>
    <ignoredError sqref="L7:O9 O6 J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Candida Ranalli</cp:lastModifiedBy>
  <cp:lastPrinted>2015-07-21T15:39:15Z</cp:lastPrinted>
  <dcterms:created xsi:type="dcterms:W3CDTF">2000-09-06T10:17:05Z</dcterms:created>
  <dcterms:modified xsi:type="dcterms:W3CDTF">2022-05-17T09:57:50Z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