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72" windowWidth="15456" windowHeight="8976" activeTab="0"/>
  </bookViews>
  <sheets>
    <sheet name="Tavola" sheetId="1" r:id="rId1"/>
    <sheet name="Tavola2017" sheetId="2" r:id="rId2"/>
    <sheet name="Tavola2016" sheetId="3" r:id="rId3"/>
    <sheet name="Tavola2015" sheetId="4" r:id="rId4"/>
    <sheet name="Tavola2014" sheetId="5" r:id="rId5"/>
    <sheet name="Tavola2013" sheetId="6" r:id="rId6"/>
    <sheet name="Tavola2012" sheetId="7" r:id="rId7"/>
    <sheet name="Tavola2011" sheetId="8" r:id="rId8"/>
    <sheet name="Tavola2010" sheetId="9" r:id="rId9"/>
    <sheet name="Tavola2009" sheetId="10" r:id="rId10"/>
    <sheet name="Tavola2008" sheetId="11" r:id="rId11"/>
    <sheet name="Tavola2007" sheetId="12" r:id="rId12"/>
    <sheet name="Tavola2006" sheetId="13" r:id="rId13"/>
    <sheet name="Tavola2005" sheetId="14" r:id="rId14"/>
    <sheet name="Tavola2004" sheetId="15" r:id="rId15"/>
    <sheet name="Tavola2003" sheetId="16" r:id="rId16"/>
  </sheets>
  <definedNames>
    <definedName name="Anno_fine_tavola">#REF!</definedName>
    <definedName name="Anno_inizio_banca_dati">#REF!</definedName>
    <definedName name="_xlnm.Print_Area" localSheetId="0">'Tavola'!$A$1:$H$22</definedName>
    <definedName name="_xlnm.Print_Area" localSheetId="15">'Tavola2003'!$A$1:$H$22</definedName>
    <definedName name="_xlnm.Print_Area" localSheetId="14">'Tavola2004'!$A$1:$H$22</definedName>
    <definedName name="_xlnm.Print_Area" localSheetId="13">'Tavola2005'!$A$1:$H$22</definedName>
    <definedName name="_xlnm.Print_Area" localSheetId="12">'Tavola2006'!$A$1:$H$22</definedName>
    <definedName name="_xlnm.Print_Area" localSheetId="11">'Tavola2007'!$A$1:$H$22</definedName>
    <definedName name="_xlnm.Print_Area" localSheetId="10">'Tavola2008'!$A$1:$H$22</definedName>
    <definedName name="_xlnm.Print_Area" localSheetId="9">'Tavola2009'!$A$1:$H$22</definedName>
    <definedName name="_xlnm.Print_Area" localSheetId="8">'Tavola2010'!$A$1:$H$22</definedName>
    <definedName name="_xlnm.Print_Area" localSheetId="7">'Tavola2011'!$A$1:$H$22</definedName>
    <definedName name="_xlnm.Print_Area" localSheetId="6">'Tavola2012'!$A$1:$H$22</definedName>
    <definedName name="_xlnm.Print_Area" localSheetId="5">'Tavola2013'!$A$1:$H$22</definedName>
    <definedName name="_xlnm.Print_Area" localSheetId="4">'Tavola2014'!$A$1:$H$22</definedName>
    <definedName name="_xlnm.Print_Area" localSheetId="3">'Tavola2015'!$A$1:$H$22</definedName>
    <definedName name="_xlnm.Print_Area" localSheetId="2">'Tavola2016'!$A$1:$H$22</definedName>
    <definedName name="_xlnm.Print_Area" localSheetId="1">'Tavola2017'!$A$1:$H$22</definedName>
    <definedName name="Argomento">#REF!</definedName>
    <definedName name="campo1" localSheetId="0">'Tavola'!$I$5</definedName>
    <definedName name="campo1" localSheetId="15">'Tavola2003'!$I$5</definedName>
    <definedName name="campo1" localSheetId="14">'Tavola2004'!$I$5</definedName>
    <definedName name="campo1" localSheetId="13">'Tavola2005'!$I$5</definedName>
    <definedName name="campo1" localSheetId="12">'Tavola2006'!$I$5</definedName>
    <definedName name="campo1" localSheetId="11">'Tavola2007'!$I$5</definedName>
    <definedName name="campo1" localSheetId="10">'Tavola2008'!$I$5</definedName>
    <definedName name="campo1" localSheetId="9">'Tavola2009'!$I$5</definedName>
    <definedName name="campo1" localSheetId="8">'Tavola2010'!$I$5</definedName>
    <definedName name="campo1" localSheetId="6">'Tavola2012'!$I$5</definedName>
    <definedName name="campo1" localSheetId="5">'Tavola2013'!$I$5</definedName>
    <definedName name="campo1" localSheetId="4">'Tavola2014'!$I$5</definedName>
    <definedName name="campo1" localSheetId="3">'Tavola2015'!$I$5</definedName>
    <definedName name="campo1" localSheetId="2">'Tavola2016'!$I$5</definedName>
    <definedName name="campo1" localSheetId="1">'Tavola2017'!$I$5</definedName>
    <definedName name="campo1">'Tavola2011'!$I$5</definedName>
    <definedName name="campo10" localSheetId="0">'Tavola'!$I$14</definedName>
    <definedName name="campo10" localSheetId="15">'Tavola2003'!$I$14</definedName>
    <definedName name="campo10" localSheetId="14">'Tavola2004'!$I$14</definedName>
    <definedName name="campo10" localSheetId="13">'Tavola2005'!$I$14</definedName>
    <definedName name="campo10" localSheetId="12">'Tavola2006'!$I$14</definedName>
    <definedName name="campo10" localSheetId="11">'Tavola2007'!$I$14</definedName>
    <definedName name="campo10" localSheetId="10">'Tavola2008'!$I$14</definedName>
    <definedName name="campo10" localSheetId="9">'Tavola2009'!$I$14</definedName>
    <definedName name="campo10" localSheetId="8">'Tavola2010'!$I$14</definedName>
    <definedName name="campo10" localSheetId="6">'Tavola2012'!$I$14</definedName>
    <definedName name="campo10" localSheetId="5">'Tavola2013'!$I$14</definedName>
    <definedName name="campo10" localSheetId="4">'Tavola2014'!$I$14</definedName>
    <definedName name="campo10" localSheetId="3">'Tavola2015'!$I$14</definedName>
    <definedName name="campo10" localSheetId="2">'Tavola2016'!$I$14</definedName>
    <definedName name="campo10" localSheetId="1">'Tavola2017'!$I$14</definedName>
    <definedName name="campo10">'Tavola2011'!$I$14</definedName>
    <definedName name="campo11" localSheetId="0">'Tavola'!$I$15</definedName>
    <definedName name="campo11" localSheetId="15">'Tavola2003'!$I$15</definedName>
    <definedName name="campo11" localSheetId="14">'Tavola2004'!$I$15</definedName>
    <definedName name="campo11" localSheetId="13">'Tavola2005'!$I$15</definedName>
    <definedName name="campo11" localSheetId="12">'Tavola2006'!$I$15</definedName>
    <definedName name="campo11" localSheetId="11">'Tavola2007'!$I$15</definedName>
    <definedName name="campo11" localSheetId="10">'Tavola2008'!$I$15</definedName>
    <definedName name="campo11" localSheetId="9">'Tavola2009'!$I$15</definedName>
    <definedName name="campo11" localSheetId="8">'Tavola2010'!$I$15</definedName>
    <definedName name="campo11" localSheetId="6">'Tavola2012'!$I$15</definedName>
    <definedName name="campo11" localSheetId="5">'Tavola2013'!$I$15</definedName>
    <definedName name="campo11" localSheetId="4">'Tavola2014'!$I$15</definedName>
    <definedName name="campo11" localSheetId="3">'Tavola2015'!$I$15</definedName>
    <definedName name="campo11" localSheetId="2">'Tavola2016'!$I$15</definedName>
    <definedName name="campo11" localSheetId="1">'Tavola2017'!$I$15</definedName>
    <definedName name="campo11">'Tavola2011'!$I$15</definedName>
    <definedName name="campo12" localSheetId="0">'Tavola'!$I$16</definedName>
    <definedName name="campo12" localSheetId="15">'Tavola2003'!$I$16</definedName>
    <definedName name="campo12" localSheetId="14">'Tavola2004'!$I$16</definedName>
    <definedName name="campo12" localSheetId="13">'Tavola2005'!$I$16</definedName>
    <definedName name="campo12" localSheetId="12">'Tavola2006'!$I$16</definedName>
    <definedName name="campo12" localSheetId="11">'Tavola2007'!$I$16</definedName>
    <definedName name="campo12" localSheetId="10">'Tavola2008'!$I$16</definedName>
    <definedName name="campo12" localSheetId="9">'Tavola2009'!$I$16</definedName>
    <definedName name="campo12" localSheetId="8">'Tavola2010'!$I$16</definedName>
    <definedName name="campo12" localSheetId="6">'Tavola2012'!$I$16</definedName>
    <definedName name="campo12" localSheetId="5">'Tavola2013'!$I$16</definedName>
    <definedName name="campo12" localSheetId="4">'Tavola2014'!$I$16</definedName>
    <definedName name="campo12" localSheetId="3">'Tavola2015'!$I$16</definedName>
    <definedName name="campo12" localSheetId="2">'Tavola2016'!$I$16</definedName>
    <definedName name="campo12" localSheetId="1">'Tavola2017'!$I$16</definedName>
    <definedName name="campo12">'Tavola2011'!$I$16</definedName>
    <definedName name="campo2" localSheetId="0">'Tavola'!$I$6</definedName>
    <definedName name="campo2" localSheetId="15">'Tavola2003'!$I$6</definedName>
    <definedName name="campo2" localSheetId="14">'Tavola2004'!$I$6</definedName>
    <definedName name="campo2" localSheetId="13">'Tavola2005'!$I$6</definedName>
    <definedName name="campo2" localSheetId="12">'Tavola2006'!$I$6</definedName>
    <definedName name="campo2" localSheetId="11">'Tavola2007'!$I$6</definedName>
    <definedName name="campo2" localSheetId="10">'Tavola2008'!$I$6</definedName>
    <definedName name="campo2" localSheetId="9">'Tavola2009'!$I$6</definedName>
    <definedName name="campo2" localSheetId="8">'Tavola2010'!$I$6</definedName>
    <definedName name="campo2" localSheetId="6">'Tavola2012'!$I$6</definedName>
    <definedName name="campo2" localSheetId="5">'Tavola2013'!$I$6</definedName>
    <definedName name="campo2" localSheetId="4">'Tavola2014'!$I$6</definedName>
    <definedName name="campo2" localSheetId="3">'Tavola2015'!$I$6</definedName>
    <definedName name="campo2" localSheetId="2">'Tavola2016'!$I$6</definedName>
    <definedName name="campo2" localSheetId="1">'Tavola2017'!$I$6</definedName>
    <definedName name="campo2">'Tavola2011'!$I$6</definedName>
    <definedName name="campo3" localSheetId="0">'Tavola'!$I$7</definedName>
    <definedName name="campo3" localSheetId="15">'Tavola2003'!$I$7</definedName>
    <definedName name="campo3" localSheetId="14">'Tavola2004'!$I$7</definedName>
    <definedName name="campo3" localSheetId="13">'Tavola2005'!$I$7</definedName>
    <definedName name="campo3" localSheetId="12">'Tavola2006'!$I$7</definedName>
    <definedName name="campo3" localSheetId="11">'Tavola2007'!$I$7</definedName>
    <definedName name="campo3" localSheetId="10">'Tavola2008'!$I$7</definedName>
    <definedName name="campo3" localSheetId="9">'Tavola2009'!$I$7</definedName>
    <definedName name="campo3" localSheetId="8">'Tavola2010'!$I$7</definedName>
    <definedName name="campo3" localSheetId="6">'Tavola2012'!$I$7</definedName>
    <definedName name="campo3" localSheetId="5">'Tavola2013'!$I$7</definedName>
    <definedName name="campo3" localSheetId="4">'Tavola2014'!$I$7</definedName>
    <definedName name="campo3" localSheetId="3">'Tavola2015'!$I$7</definedName>
    <definedName name="campo3" localSheetId="2">'Tavola2016'!$I$7</definedName>
    <definedName name="campo3" localSheetId="1">'Tavola2017'!$I$7</definedName>
    <definedName name="campo3">'Tavola2011'!$I$7</definedName>
    <definedName name="campo4" localSheetId="0">'Tavola'!$I$8</definedName>
    <definedName name="campo4" localSheetId="15">'Tavola2003'!$I$8</definedName>
    <definedName name="campo4" localSheetId="14">'Tavola2004'!$I$8</definedName>
    <definedName name="campo4" localSheetId="13">'Tavola2005'!$I$8</definedName>
    <definedName name="campo4" localSheetId="12">'Tavola2006'!$I$8</definedName>
    <definedName name="campo4" localSheetId="11">'Tavola2007'!$I$8</definedName>
    <definedName name="campo4" localSheetId="10">'Tavola2008'!$I$8</definedName>
    <definedName name="campo4" localSheetId="9">'Tavola2009'!$I$8</definedName>
    <definedName name="campo4" localSheetId="8">'Tavola2010'!$I$8</definedName>
    <definedName name="campo4" localSheetId="6">'Tavola2012'!$I$8</definedName>
    <definedName name="campo4" localSheetId="5">'Tavola2013'!$I$8</definedName>
    <definedName name="campo4" localSheetId="4">'Tavola2014'!$I$8</definedName>
    <definedName name="campo4" localSheetId="3">'Tavola2015'!$I$8</definedName>
    <definedName name="campo4" localSheetId="2">'Tavola2016'!$I$8</definedName>
    <definedName name="campo4" localSheetId="1">'Tavola2017'!$I$8</definedName>
    <definedName name="campo4">'Tavola2011'!$I$8</definedName>
    <definedName name="campo5" localSheetId="0">'Tavola'!$I$9</definedName>
    <definedName name="campo5" localSheetId="15">'Tavola2003'!$I$9</definedName>
    <definedName name="campo5" localSheetId="14">'Tavola2004'!$I$9</definedName>
    <definedName name="campo5" localSheetId="13">'Tavola2005'!$I$9</definedName>
    <definedName name="campo5" localSheetId="12">'Tavola2006'!$I$9</definedName>
    <definedName name="campo5" localSheetId="11">'Tavola2007'!$I$9</definedName>
    <definedName name="campo5" localSheetId="10">'Tavola2008'!$I$9</definedName>
    <definedName name="campo5" localSheetId="9">'Tavola2009'!$I$9</definedName>
    <definedName name="campo5" localSheetId="8">'Tavola2010'!$I$9</definedName>
    <definedName name="campo5" localSheetId="6">'Tavola2012'!$I$9</definedName>
    <definedName name="campo5" localSheetId="5">'Tavola2013'!$I$9</definedName>
    <definedName name="campo5" localSheetId="4">'Tavola2014'!$I$9</definedName>
    <definedName name="campo5" localSheetId="3">'Tavola2015'!$I$9</definedName>
    <definedName name="campo5" localSheetId="2">'Tavola2016'!$I$9</definedName>
    <definedName name="campo5" localSheetId="1">'Tavola2017'!$I$9</definedName>
    <definedName name="campo5">'Tavola2011'!$I$9</definedName>
    <definedName name="campo6" localSheetId="0">'Tavola'!$I$10</definedName>
    <definedName name="campo6" localSheetId="15">'Tavola2003'!$I$10</definedName>
    <definedName name="campo6" localSheetId="14">'Tavola2004'!$I$10</definedName>
    <definedName name="campo6" localSheetId="13">'Tavola2005'!$I$10</definedName>
    <definedName name="campo6" localSheetId="12">'Tavola2006'!$I$10</definedName>
    <definedName name="campo6" localSheetId="11">'Tavola2007'!$I$10</definedName>
    <definedName name="campo6" localSheetId="10">'Tavola2008'!$I$10</definedName>
    <definedName name="campo6" localSheetId="9">'Tavola2009'!$I$10</definedName>
    <definedName name="campo6" localSheetId="8">'Tavola2010'!$I$10</definedName>
    <definedName name="campo6" localSheetId="6">'Tavola2012'!$I$10</definedName>
    <definedName name="campo6" localSheetId="5">'Tavola2013'!$I$10</definedName>
    <definedName name="campo6" localSheetId="4">'Tavola2014'!$I$10</definedName>
    <definedName name="campo6" localSheetId="3">'Tavola2015'!$I$10</definedName>
    <definedName name="campo6" localSheetId="2">'Tavola2016'!$I$10</definedName>
    <definedName name="campo6" localSheetId="1">'Tavola2017'!$I$10</definedName>
    <definedName name="campo6">'Tavola2011'!$I$10</definedName>
    <definedName name="campo7" localSheetId="0">'Tavola'!$I$11</definedName>
    <definedName name="campo7" localSheetId="15">'Tavola2003'!$I$11</definedName>
    <definedName name="campo7" localSheetId="14">'Tavola2004'!$I$11</definedName>
    <definedName name="campo7" localSheetId="13">'Tavola2005'!$I$11</definedName>
    <definedName name="campo7" localSheetId="12">'Tavola2006'!$I$11</definedName>
    <definedName name="campo7" localSheetId="11">'Tavola2007'!$I$11</definedName>
    <definedName name="campo7" localSheetId="10">'Tavola2008'!$I$11</definedName>
    <definedName name="campo7" localSheetId="9">'Tavola2009'!$I$11</definedName>
    <definedName name="campo7" localSheetId="8">'Tavola2010'!$I$11</definedName>
    <definedName name="campo7" localSheetId="6">'Tavola2012'!$I$11</definedName>
    <definedName name="campo7" localSheetId="5">'Tavola2013'!$I$11</definedName>
    <definedName name="campo7" localSheetId="4">'Tavola2014'!$I$11</definedName>
    <definedName name="campo7" localSheetId="3">'Tavola2015'!$I$11</definedName>
    <definedName name="campo7" localSheetId="2">'Tavola2016'!$I$11</definedName>
    <definedName name="campo7" localSheetId="1">'Tavola2017'!$I$11</definedName>
    <definedName name="campo7">'Tavola2011'!$I$11</definedName>
    <definedName name="campo8" localSheetId="0">'Tavola'!$I$12</definedName>
    <definedName name="campo8" localSheetId="15">'Tavola2003'!$I$12</definedName>
    <definedName name="campo8" localSheetId="14">'Tavola2004'!$I$12</definedName>
    <definedName name="campo8" localSheetId="13">'Tavola2005'!$I$12</definedName>
    <definedName name="campo8" localSheetId="12">'Tavola2006'!$I$12</definedName>
    <definedName name="campo8" localSheetId="11">'Tavola2007'!$I$12</definedName>
    <definedName name="campo8" localSheetId="10">'Tavola2008'!$I$12</definedName>
    <definedName name="campo8" localSheetId="9">'Tavola2009'!$I$12</definedName>
    <definedName name="campo8" localSheetId="8">'Tavola2010'!$I$12</definedName>
    <definedName name="campo8" localSheetId="6">'Tavola2012'!$I$12</definedName>
    <definedName name="campo8" localSheetId="5">'Tavola2013'!$I$12</definedName>
    <definedName name="campo8" localSheetId="4">'Tavola2014'!$I$12</definedName>
    <definedName name="campo8" localSheetId="3">'Tavola2015'!$I$12</definedName>
    <definedName name="campo8" localSheetId="2">'Tavola2016'!$I$12</definedName>
    <definedName name="campo8" localSheetId="1">'Tavola2017'!$I$12</definedName>
    <definedName name="campo8">'Tavola2011'!$I$12</definedName>
    <definedName name="campo9" localSheetId="0">'Tavola'!$I$13</definedName>
    <definedName name="campo9" localSheetId="15">'Tavola2003'!$I$13</definedName>
    <definedName name="campo9" localSheetId="14">'Tavola2004'!$I$13</definedName>
    <definedName name="campo9" localSheetId="13">'Tavola2005'!$I$13</definedName>
    <definedName name="campo9" localSheetId="12">'Tavola2006'!$I$13</definedName>
    <definedName name="campo9" localSheetId="11">'Tavola2007'!$I$13</definedName>
    <definedName name="campo9" localSheetId="10">'Tavola2008'!$I$13</definedName>
    <definedName name="campo9" localSheetId="9">'Tavola2009'!$I$13</definedName>
    <definedName name="campo9" localSheetId="8">'Tavola2010'!$I$13</definedName>
    <definedName name="campo9" localSheetId="6">'Tavola2012'!$I$13</definedName>
    <definedName name="campo9" localSheetId="5">'Tavola2013'!$I$13</definedName>
    <definedName name="campo9" localSheetId="4">'Tavola2014'!$I$13</definedName>
    <definedName name="campo9" localSheetId="3">'Tavola2015'!$I$13</definedName>
    <definedName name="campo9" localSheetId="2">'Tavola2016'!$I$13</definedName>
    <definedName name="campo9" localSheetId="1">'Tavola2017'!$I$13</definedName>
    <definedName name="campo9">'Tavola2011'!$I$13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<sst xmlns="http://schemas.openxmlformats.org/spreadsheetml/2006/main" count="776" uniqueCount="54">
  <si>
    <t xml:space="preserve">(1) Dalla rilevazione sono esclusi gli incidenti senza morti o feriti.   </t>
  </si>
  <si>
    <t>Dati provvisori completi elaborati a cura dell'Ufficio di Statistica del Comune di Bologna, comprendenti anche gli incidenti rilevati dalla Polizia Stradale trasmessi direttamente all'Istat.</t>
  </si>
  <si>
    <t>Incidenti stradali a Bologna e persone infortunate per mese</t>
  </si>
  <si>
    <t>Persone  ferite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</si>
  <si>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</si>
  <si>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</si>
  <si>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</si>
  <si>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</si>
  <si>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</si>
  <si>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</si>
  <si>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</si>
  <si>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</si>
  <si>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</si>
  <si>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</si>
  <si>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</si>
  <si>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</si>
  <si>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</t>
  </si>
  <si>
    <t>(2) Decessi verificatisi entro il trentesimo giorno dall'incidente.</t>
  </si>
  <si>
    <r>
      <t xml:space="preserve">Persone morte </t>
    </r>
    <r>
      <rPr>
        <sz val="8"/>
        <rFont val="Helvetica-Narrow"/>
        <family val="2"/>
      </rPr>
      <t>(2)</t>
    </r>
  </si>
  <si>
    <r>
      <t xml:space="preserve">Incidenti con infortunati </t>
    </r>
    <r>
      <rPr>
        <sz val="8"/>
        <rFont val="Helvetica-Narrow"/>
        <family val="2"/>
      </rPr>
      <t>(1)</t>
    </r>
  </si>
  <si>
    <t>gen-giu</t>
  </si>
  <si>
    <t>lug-dic</t>
  </si>
  <si>
    <r>
      <t xml:space="preserve">         Incidenti con infortunati </t>
    </r>
    <r>
      <rPr>
        <sz val="8"/>
        <color indexed="10"/>
        <rFont val="Helvetica-Narrow"/>
        <family val="2"/>
      </rPr>
      <t>(1)</t>
    </r>
  </si>
  <si>
    <r>
      <t xml:space="preserve">Persone morte </t>
    </r>
    <r>
      <rPr>
        <sz val="8"/>
        <color indexed="10"/>
        <rFont val="Helvetica-Narrow"/>
        <family val="2"/>
      </rPr>
      <t>(2)</t>
    </r>
  </si>
  <si>
    <r>
      <t xml:space="preserve">Incidenti con infortunati </t>
    </r>
    <r>
      <rPr>
        <sz val="8"/>
        <color indexed="10"/>
        <rFont val="Helvetica-Narrow"/>
        <family val="2"/>
      </rPr>
      <t>(1)</t>
    </r>
  </si>
  <si>
    <t>Dati provvisori elaborati a cura dell'Ufficio di Statistica del Comune di Bologna, comprendenti anche gli incidenti rilevati dalla Polizia Stradale e dai Carabinieri.</t>
  </si>
  <si>
    <t>Persone morte</t>
  </si>
  <si>
    <t>Incidenti con infortunati</t>
  </si>
  <si>
    <t>Dati provvisori elaborati a cura dell'Ufficio di Statistica del Comune di Bologna.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</si>
  <si>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</si>
  <si>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</si>
  <si>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</si>
  <si>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</si>
  <si>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</si>
  <si>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</si>
  <si>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</si>
  <si>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</si>
  <si>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</si>
  <si>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</si>
  <si>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</si>
  <si>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</si>
  <si>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gen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</si>
  <si>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</si>
  <si>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</si>
  <si>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</si>
  <si>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</si>
  <si>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</si>
  <si>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</si>
  <si>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</si>
  <si>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</si>
  <si>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</si>
  <si>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</si>
  <si>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</si>
  <si>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r>
      <t xml:space="preserve">Dati </t>
    </r>
    <r>
      <rPr>
        <b/>
        <sz val="8"/>
        <rFont val="Helvetica-Narrow"/>
        <family val="0"/>
      </rPr>
      <t>provvisori</t>
    </r>
    <r>
      <rPr>
        <sz val="8"/>
        <rFont val="Helvetica-Narrow"/>
        <family val="2"/>
      </rPr>
      <t xml:space="preserve"> elaborati a cura dell'Ufficio di Statistica del Comune di Bologna.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</si>
</sst>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0"/>
    <numFmt numFmtId="193" formatCode="0.0"/>
    <numFmt numFmtId="194" formatCode="0.0000"/>
    <numFmt numFmtId="195" formatCode="&quot;L.&quot;#,##0"/>
    <numFmt numFmtId="196" formatCode="0.000"/>
    <numFmt numFmtId="197" formatCode="\(\2\)"/>
    <numFmt numFmtId="198" formatCode="\ \ \ \ \ \ \ \ \ \ \ \ \ \ \ \ @"/>
    <numFmt numFmtId="199" formatCode="\ \ \ \ \ @"/>
    <numFmt numFmtId="200" formatCode="#,##0\ "/>
    <numFmt numFmtId="201" formatCode="#,##0.0"/>
  </numFmts>
  <fonts count="47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9"/>
      <color indexed="10"/>
      <name val="Helvetica-Narrow"/>
      <family val="2"/>
    </font>
    <font>
      <b/>
      <sz val="9"/>
      <name val="Helvetica-Narrow"/>
      <family val="2"/>
    </font>
    <font>
      <b/>
      <sz val="8"/>
      <name val="Helvetica-Narrow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8"/>
      <color indexed="10"/>
      <name val="Helvetica-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5" fillId="0" borderId="0" applyNumberFormat="0" applyAlignment="0" applyProtection="0"/>
    <xf numFmtId="195" fontId="0" fillId="0" borderId="4" applyNumberFormat="0" applyAlignment="0" applyProtection="0"/>
    <xf numFmtId="195" fontId="0" fillId="0" borderId="5" applyNumberFormat="0" applyAlignment="0" applyProtection="0"/>
    <xf numFmtId="0" fontId="35" fillId="28" borderId="1" applyNumberFormat="0" applyAlignment="0" applyProtection="0"/>
    <xf numFmtId="4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195" fontId="6" fillId="0" borderId="0" applyNumberFormat="0" applyAlignment="0" applyProtection="0"/>
    <xf numFmtId="0" fontId="37" fillId="20" borderId="7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195" fontId="7" fillId="0" borderId="0" applyNumberFormat="0" applyProtection="0">
      <alignment horizontal="left"/>
    </xf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4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195" fontId="0" fillId="0" borderId="0" xfId="0" applyNumberFormat="1" applyBorder="1" applyAlignment="1" applyProtection="1">
      <alignment/>
      <protection locked="0"/>
    </xf>
    <xf numFmtId="195" fontId="5" fillId="0" borderId="0" xfId="42" applyNumberFormat="1" applyFont="1" applyBorder="1" applyAlignment="1" applyProtection="1">
      <alignment vertical="center"/>
      <protection locked="0"/>
    </xf>
    <xf numFmtId="195" fontId="5" fillId="0" borderId="12" xfId="42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wrapText="1"/>
    </xf>
    <xf numFmtId="195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95" fontId="9" fillId="0" borderId="12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49" fontId="10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3" fontId="9" fillId="0" borderId="12" xfId="0" applyNumberFormat="1" applyFont="1" applyBorder="1" applyAlignment="1" applyProtection="1">
      <alignment/>
      <protection locked="0"/>
    </xf>
    <xf numFmtId="195" fontId="6" fillId="0" borderId="0" xfId="50" applyNumberFormat="1" applyFont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/>
    </xf>
    <xf numFmtId="3" fontId="11" fillId="0" borderId="0" xfId="0" applyNumberFormat="1" applyFont="1" applyFill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wrapText="1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195" fontId="9" fillId="0" borderId="0" xfId="0" applyNumberFormat="1" applyFont="1" applyAlignment="1" applyProtection="1">
      <alignment/>
      <protection locked="0"/>
    </xf>
    <xf numFmtId="3" fontId="12" fillId="0" borderId="0" xfId="48" applyNumberFormat="1" applyFont="1" applyFill="1" applyAlignment="1" applyProtection="1">
      <alignment horizontal="right"/>
      <protection locked="0"/>
    </xf>
    <xf numFmtId="195" fontId="5" fillId="0" borderId="5" xfId="42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201" fontId="8" fillId="0" borderId="0" xfId="0" applyNumberFormat="1" applyFont="1" applyBorder="1" applyAlignment="1">
      <alignment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right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95" fontId="0" fillId="0" borderId="16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195" fontId="9" fillId="0" borderId="18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95" fontId="0" fillId="0" borderId="0" xfId="0" applyNumberFormat="1" applyFont="1" applyBorder="1" applyAlignment="1" applyProtection="1">
      <alignment/>
      <protection locked="0"/>
    </xf>
    <xf numFmtId="195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195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19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Neutrale" xfId="47"/>
    <cellStyle name="Normale_Foglio2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20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8200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C81" sqref="C81"/>
    </sheetView>
  </sheetViews>
  <sheetFormatPr defaultColWidth="9.125" defaultRowHeight="12"/>
  <cols>
    <col min="1" max="1" width="11.75390625" style="0" customWidth="1"/>
    <col min="2" max="2" width="14.75390625" style="0" customWidth="1"/>
    <col min="3" max="4" width="15.125" style="0" customWidth="1"/>
    <col min="5" max="5" width="0.875" style="0" customWidth="1"/>
    <col min="6" max="6" width="14.75390625" style="5" customWidth="1"/>
    <col min="7" max="8" width="15.125" style="5" customWidth="1"/>
    <col min="9" max="9" width="0" style="5" hidden="1" customWidth="1"/>
    <col min="10" max="10" width="5.00390625" style="5" hidden="1" customWidth="1"/>
    <col min="11" max="13" width="0" style="5" hidden="1" customWidth="1"/>
    <col min="14" max="16384" width="9.125" style="5" customWidth="1"/>
  </cols>
  <sheetData>
    <row r="1" spans="1:10" s="1" customFormat="1" ht="19.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9.5" customHeight="1">
      <c r="A2" s="4" t="str">
        <f>CONCATENATE("da ",A5," ",B3," a ",M20," ",F3)</f>
        <v>da gennaio 2017 a dicembre 2018</v>
      </c>
      <c r="B2" s="6"/>
      <c r="C2" s="6"/>
      <c r="D2" s="12"/>
      <c r="E2" s="12"/>
      <c r="F2" s="2"/>
      <c r="G2" s="2"/>
      <c r="H2" s="2"/>
      <c r="I2" s="2"/>
      <c r="J2" s="2"/>
    </row>
    <row r="3" spans="1:10" s="1" customFormat="1" ht="19.5" customHeight="1">
      <c r="A3" s="28"/>
      <c r="B3" s="66">
        <v>2017</v>
      </c>
      <c r="C3" s="66"/>
      <c r="D3" s="66"/>
      <c r="E3" s="24"/>
      <c r="F3" s="66">
        <v>2018</v>
      </c>
      <c r="G3" s="66"/>
      <c r="H3" s="66"/>
      <c r="I3" s="2"/>
      <c r="J3" s="2"/>
    </row>
    <row r="4" spans="1:8" ht="23.25" customHeight="1">
      <c r="A4" s="29"/>
      <c r="B4" s="16" t="s">
        <v>19</v>
      </c>
      <c r="C4" s="17" t="s">
        <v>18</v>
      </c>
      <c r="D4" s="25" t="s">
        <v>3</v>
      </c>
      <c r="E4" s="17"/>
      <c r="F4" s="16" t="s">
        <v>19</v>
      </c>
      <c r="G4" s="17" t="s">
        <v>18</v>
      </c>
      <c r="H4" s="25" t="s">
        <v>3</v>
      </c>
    </row>
    <row r="5" spans="1:13" ht="17.25" customHeight="1">
      <c r="A5" s="8" t="s">
        <v>29</v>
      </c>
      <c r="B5" s="9">
        <v>118</v>
      </c>
      <c r="C5" s="9">
        <v>2</v>
      </c>
      <c r="D5" s="9">
        <v>157</v>
      </c>
      <c r="E5" s="9"/>
      <c r="F5" s="9">
        <v>150</v>
      </c>
      <c r="G5" s="9">
        <v>4</v>
      </c>
      <c r="H5" s="9">
        <v>200</v>
      </c>
      <c r="I5" s="18">
        <f aca="true" t="shared" si="0" ref="I5:I15">IF(OR(F5&gt;0,I6=1),1,0)</f>
        <v>1</v>
      </c>
      <c r="J5" s="19" t="s">
        <v>41</v>
      </c>
      <c r="K5" s="18" t="str">
        <f>IF(OR(F5&gt;0,I6=1),J5,"")</f>
        <v>gen</v>
      </c>
      <c r="L5" s="61" t="s">
        <v>29</v>
      </c>
      <c r="M5" s="18" t="str">
        <f>IF(OR(F5&gt;0,I6=1),L5,"")</f>
        <v>gennaio</v>
      </c>
    </row>
    <row r="6" spans="1:13" ht="11.25">
      <c r="A6" s="8" t="s">
        <v>30</v>
      </c>
      <c r="B6" s="9">
        <v>119</v>
      </c>
      <c r="C6" s="9">
        <v>0</v>
      </c>
      <c r="D6" s="9">
        <v>161</v>
      </c>
      <c r="E6" s="9"/>
      <c r="F6" s="9">
        <v>130</v>
      </c>
      <c r="G6" s="9">
        <v>1</v>
      </c>
      <c r="H6" s="9">
        <v>158</v>
      </c>
      <c r="I6" s="18">
        <f t="shared" si="0"/>
        <v>1</v>
      </c>
      <c r="J6" s="19" t="s">
        <v>42</v>
      </c>
      <c r="K6" s="18" t="str">
        <f aca="true" t="shared" si="1" ref="K6:K15">IF(OR(F6&gt;0,I7=1),J6,K5)</f>
        <v>feb.</v>
      </c>
      <c r="L6" s="61" t="s">
        <v>30</v>
      </c>
      <c r="M6" s="18" t="str">
        <f aca="true" t="shared" si="2" ref="M6:M15">IF(OR(F6&gt;0,I7=1),L6,M5)</f>
        <v>febbraio</v>
      </c>
    </row>
    <row r="7" spans="1:13" ht="12.75" customHeight="1">
      <c r="A7" s="8" t="s">
        <v>31</v>
      </c>
      <c r="B7" s="9">
        <v>186</v>
      </c>
      <c r="C7" s="9">
        <v>1</v>
      </c>
      <c r="D7" s="9">
        <v>248</v>
      </c>
      <c r="E7" s="9"/>
      <c r="F7" s="9">
        <v>154</v>
      </c>
      <c r="G7" s="9">
        <v>3</v>
      </c>
      <c r="H7" s="9">
        <v>205</v>
      </c>
      <c r="I7" s="18">
        <f t="shared" si="0"/>
        <v>1</v>
      </c>
      <c r="J7" s="19" t="s">
        <v>43</v>
      </c>
      <c r="K7" s="18" t="str">
        <f t="shared" si="1"/>
        <v>mar.</v>
      </c>
      <c r="L7" s="61" t="s">
        <v>31</v>
      </c>
      <c r="M7" s="18" t="str">
        <f t="shared" si="2"/>
        <v>marzo</v>
      </c>
    </row>
    <row r="8" spans="1:13" ht="11.25">
      <c r="A8" s="8" t="s">
        <v>32</v>
      </c>
      <c r="B8" s="9">
        <v>161</v>
      </c>
      <c r="C8" s="9">
        <v>4</v>
      </c>
      <c r="D8" s="9">
        <v>221</v>
      </c>
      <c r="E8" s="9"/>
      <c r="F8" s="9">
        <v>169</v>
      </c>
      <c r="G8" s="9">
        <v>1</v>
      </c>
      <c r="H8" s="9">
        <v>240</v>
      </c>
      <c r="I8" s="18">
        <f t="shared" si="0"/>
        <v>1</v>
      </c>
      <c r="J8" s="19" t="s">
        <v>44</v>
      </c>
      <c r="K8" s="18" t="str">
        <f t="shared" si="1"/>
        <v>apr.</v>
      </c>
      <c r="L8" s="61" t="s">
        <v>32</v>
      </c>
      <c r="M8" s="18" t="str">
        <f t="shared" si="2"/>
        <v>aprile</v>
      </c>
    </row>
    <row r="9" spans="1:13" s="13" customFormat="1" ht="11.25">
      <c r="A9" s="8" t="s">
        <v>33</v>
      </c>
      <c r="B9" s="9">
        <v>196</v>
      </c>
      <c r="C9" s="9">
        <v>3</v>
      </c>
      <c r="D9" s="9">
        <v>249</v>
      </c>
      <c r="E9" s="9"/>
      <c r="F9" s="9">
        <v>170</v>
      </c>
      <c r="G9" s="9">
        <v>1</v>
      </c>
      <c r="H9" s="9">
        <v>213</v>
      </c>
      <c r="I9" s="18">
        <f t="shared" si="0"/>
        <v>1</v>
      </c>
      <c r="J9" s="19" t="s">
        <v>45</v>
      </c>
      <c r="K9" s="18" t="str">
        <f t="shared" si="1"/>
        <v>mag.</v>
      </c>
      <c r="L9" s="61" t="s">
        <v>33</v>
      </c>
      <c r="M9" s="18" t="str">
        <f t="shared" si="2"/>
        <v>maggio</v>
      </c>
    </row>
    <row r="10" spans="1:13" ht="11.25">
      <c r="A10" s="8" t="s">
        <v>34</v>
      </c>
      <c r="B10" s="9">
        <v>210</v>
      </c>
      <c r="C10" s="9">
        <v>2</v>
      </c>
      <c r="D10" s="9">
        <v>289</v>
      </c>
      <c r="E10" s="9"/>
      <c r="F10" s="9">
        <v>197</v>
      </c>
      <c r="G10" s="9">
        <v>2</v>
      </c>
      <c r="H10" s="9">
        <v>258</v>
      </c>
      <c r="I10" s="18">
        <f t="shared" si="0"/>
        <v>1</v>
      </c>
      <c r="J10" s="19" t="s">
        <v>46</v>
      </c>
      <c r="K10" s="18" t="str">
        <f t="shared" si="1"/>
        <v>giu.</v>
      </c>
      <c r="L10" s="61" t="s">
        <v>34</v>
      </c>
      <c r="M10" s="18" t="str">
        <f t="shared" si="2"/>
        <v>giugno</v>
      </c>
    </row>
    <row r="11" spans="1:13" ht="11.25">
      <c r="A11" s="8" t="s">
        <v>35</v>
      </c>
      <c r="B11" s="9">
        <v>153</v>
      </c>
      <c r="C11" s="9">
        <v>0</v>
      </c>
      <c r="D11" s="9">
        <v>205</v>
      </c>
      <c r="E11" s="9"/>
      <c r="F11" s="9">
        <v>170</v>
      </c>
      <c r="G11" s="9">
        <v>2</v>
      </c>
      <c r="H11" s="9">
        <v>219</v>
      </c>
      <c r="I11" s="18">
        <f t="shared" si="0"/>
        <v>1</v>
      </c>
      <c r="J11" s="19" t="s">
        <v>47</v>
      </c>
      <c r="K11" s="18" t="str">
        <f t="shared" si="1"/>
        <v>lug.</v>
      </c>
      <c r="L11" s="61" t="s">
        <v>35</v>
      </c>
      <c r="M11" s="18" t="str">
        <f t="shared" si="2"/>
        <v>luglio</v>
      </c>
    </row>
    <row r="12" spans="1:13" s="13" customFormat="1" ht="11.25">
      <c r="A12" s="8" t="s">
        <v>36</v>
      </c>
      <c r="B12" s="9">
        <v>86</v>
      </c>
      <c r="C12" s="9">
        <v>1</v>
      </c>
      <c r="D12" s="9">
        <v>113</v>
      </c>
      <c r="E12" s="9"/>
      <c r="F12" s="9">
        <v>116</v>
      </c>
      <c r="G12" s="9">
        <v>5</v>
      </c>
      <c r="H12" s="9">
        <v>146</v>
      </c>
      <c r="I12" s="18">
        <f t="shared" si="0"/>
        <v>1</v>
      </c>
      <c r="J12" s="19" t="s">
        <v>48</v>
      </c>
      <c r="K12" s="18" t="str">
        <f t="shared" si="1"/>
        <v>ago.</v>
      </c>
      <c r="L12" s="61" t="s">
        <v>36</v>
      </c>
      <c r="M12" s="18" t="str">
        <f t="shared" si="2"/>
        <v>agosto</v>
      </c>
    </row>
    <row r="13" spans="1:13" ht="11.25">
      <c r="A13" s="8" t="s">
        <v>37</v>
      </c>
      <c r="B13" s="9">
        <v>175</v>
      </c>
      <c r="C13" s="9">
        <v>1</v>
      </c>
      <c r="D13" s="9">
        <v>231</v>
      </c>
      <c r="E13" s="9"/>
      <c r="F13" s="9">
        <v>191</v>
      </c>
      <c r="G13" s="9">
        <v>1</v>
      </c>
      <c r="H13" s="9">
        <v>258</v>
      </c>
      <c r="I13" s="18">
        <f t="shared" si="0"/>
        <v>1</v>
      </c>
      <c r="J13" s="19" t="s">
        <v>49</v>
      </c>
      <c r="K13" s="18" t="str">
        <f t="shared" si="1"/>
        <v>set.</v>
      </c>
      <c r="L13" s="61" t="s">
        <v>37</v>
      </c>
      <c r="M13" s="18" t="str">
        <f t="shared" si="2"/>
        <v>settembre</v>
      </c>
    </row>
    <row r="14" spans="1:13" ht="11.25">
      <c r="A14" s="8" t="s">
        <v>38</v>
      </c>
      <c r="B14" s="9">
        <v>193</v>
      </c>
      <c r="C14" s="9">
        <v>0</v>
      </c>
      <c r="D14" s="9">
        <v>246</v>
      </c>
      <c r="E14" s="9"/>
      <c r="F14" s="9">
        <v>210</v>
      </c>
      <c r="G14" s="9">
        <v>3</v>
      </c>
      <c r="H14" s="9">
        <v>255</v>
      </c>
      <c r="I14" s="18">
        <f t="shared" si="0"/>
        <v>1</v>
      </c>
      <c r="J14" s="19" t="s">
        <v>50</v>
      </c>
      <c r="K14" s="18" t="str">
        <f t="shared" si="1"/>
        <v>ott.</v>
      </c>
      <c r="L14" s="61" t="s">
        <v>38</v>
      </c>
      <c r="M14" s="18" t="str">
        <f t="shared" si="2"/>
        <v>ottobre</v>
      </c>
    </row>
    <row r="15" spans="1:13" ht="11.25">
      <c r="A15" s="8" t="s">
        <v>39</v>
      </c>
      <c r="B15" s="9">
        <v>178</v>
      </c>
      <c r="C15" s="9">
        <v>0</v>
      </c>
      <c r="D15" s="9">
        <v>218</v>
      </c>
      <c r="E15" s="9"/>
      <c r="F15" s="9">
        <v>183</v>
      </c>
      <c r="G15" s="9">
        <v>1</v>
      </c>
      <c r="H15" s="9">
        <v>223</v>
      </c>
      <c r="I15" s="18">
        <f t="shared" si="0"/>
        <v>1</v>
      </c>
      <c r="J15" s="19" t="s">
        <v>51</v>
      </c>
      <c r="K15" s="18" t="str">
        <f t="shared" si="1"/>
        <v>nov.</v>
      </c>
      <c r="L15" s="61" t="s">
        <v>39</v>
      </c>
      <c r="M15" s="18" t="str">
        <f t="shared" si="2"/>
        <v>novembre</v>
      </c>
    </row>
    <row r="16" spans="1:13" s="13" customFormat="1" ht="11.25">
      <c r="A16" s="8" t="s">
        <v>40</v>
      </c>
      <c r="B16" s="9">
        <v>189</v>
      </c>
      <c r="C16" s="9">
        <v>1</v>
      </c>
      <c r="D16" s="9">
        <v>264</v>
      </c>
      <c r="E16" s="9"/>
      <c r="F16" s="9">
        <v>160</v>
      </c>
      <c r="G16" s="9">
        <v>1</v>
      </c>
      <c r="H16" s="9">
        <v>208</v>
      </c>
      <c r="I16" s="18">
        <f>IF(OR(F16&gt;0,I19=1),1,0)</f>
        <v>1</v>
      </c>
      <c r="J16" s="19" t="s">
        <v>52</v>
      </c>
      <c r="K16" s="18" t="str">
        <f>IF(OR(F16&gt;0,I19=1),J16,K15)</f>
        <v>dic.</v>
      </c>
      <c r="L16" s="61" t="s">
        <v>40</v>
      </c>
      <c r="M16" s="18" t="str">
        <f>IF(OR(F16&gt;0,I19=1),L16,M15)</f>
        <v>dicembre</v>
      </c>
    </row>
    <row r="17" spans="1:13" s="13" customFormat="1" ht="6.75" customHeight="1">
      <c r="A17" s="8"/>
      <c r="B17" s="9"/>
      <c r="C17" s="9"/>
      <c r="D17" s="9"/>
      <c r="E17" s="9"/>
      <c r="F17" s="9"/>
      <c r="G17" s="9"/>
      <c r="H17" s="9"/>
      <c r="I17" s="18"/>
      <c r="J17" s="19"/>
      <c r="K17" s="18"/>
      <c r="L17" s="19"/>
      <c r="M17" s="18"/>
    </row>
    <row r="18" spans="1:13" s="13" customFormat="1" ht="12">
      <c r="A18" s="26" t="str">
        <f>"gen.-"&amp;K20</f>
        <v>gen.-dic.</v>
      </c>
      <c r="B18" s="27">
        <f>B5*campo1+B6*campo2+B7*campo3+B8*campo4+B9*campo5+B10*campo6+B11*campo7+B12*campo8+B13*campo9+B14*campo10+B15*campo11+B16*campo12</f>
        <v>1964</v>
      </c>
      <c r="C18" s="27">
        <f>C5*campo1+C6*campo2+C7*campo3+C8*campo4+C9*campo5+C10*campo6+C11*campo7+C12*campo8+C13*campo9+C14*campo10+C15*campo11+C16*campo12</f>
        <v>15</v>
      </c>
      <c r="D18" s="27">
        <f>D5*campo1+D6*campo2+D7*campo3+D8*campo4+D9*campo5+D10*campo6+D11*campo7+D12*campo8+D13*campo9+D14*campo10+D15*campo11+D16*campo12</f>
        <v>2602</v>
      </c>
      <c r="E18" s="27"/>
      <c r="F18" s="27">
        <f>F5*campo1+F6*campo2+F7*campo3+F8*campo4+F9*campo5+F10*campo6+F11*campo7+F12*campo8+F13*campo9+F14*campo10+F15*campo11+F16*campo12</f>
        <v>2000</v>
      </c>
      <c r="G18" s="27">
        <f>G5*campo1+G6*campo2+G7*campo3+G8*campo4+G9*campo5+G10*campo6+G11*campo7+G12*campo8+G13*campo9+G14*campo10+G15*campo11+G16*campo12</f>
        <v>25</v>
      </c>
      <c r="H18" s="27">
        <f>H5*campo1+H6*campo2+H7*campo3+H8*campo4+H9*campo5+H10*campo6+H11*campo7+H12*campo8+H13*campo9+H14*campo10+H15*campo11+H16*campo12</f>
        <v>2583</v>
      </c>
      <c r="I18" s="18"/>
      <c r="J18" s="19"/>
      <c r="K18" s="18"/>
      <c r="L18" s="19"/>
      <c r="M18" s="18"/>
    </row>
    <row r="19" spans="1:8" ht="12">
      <c r="A19" s="10" t="s">
        <v>16</v>
      </c>
      <c r="B19" s="14">
        <f>SUM(B5:B16)</f>
        <v>1964</v>
      </c>
      <c r="C19" s="14">
        <f>SUM(C5:C16)</f>
        <v>15</v>
      </c>
      <c r="D19" s="14">
        <f>SUM(D5:D16)</f>
        <v>2602</v>
      </c>
      <c r="E19" s="14"/>
      <c r="F19" s="14">
        <f>SUM(F5:F16)</f>
        <v>2000</v>
      </c>
      <c r="G19" s="14">
        <f>SUM(G5:G16)</f>
        <v>25</v>
      </c>
      <c r="H19" s="14">
        <f>SUM(H5:H16)</f>
        <v>2583</v>
      </c>
    </row>
    <row r="20" spans="1:13" s="1" customFormat="1" ht="22.5" customHeight="1">
      <c r="A20" s="67" t="s">
        <v>53</v>
      </c>
      <c r="B20" s="67"/>
      <c r="C20" s="67"/>
      <c r="D20" s="67"/>
      <c r="E20" s="67"/>
      <c r="F20" s="67"/>
      <c r="G20" s="67"/>
      <c r="H20" s="67"/>
      <c r="I20" s="7"/>
      <c r="J20" s="21"/>
      <c r="K20" s="23" t="str">
        <f>K16</f>
        <v>dic.</v>
      </c>
      <c r="L20" s="20"/>
      <c r="M20" s="22" t="str">
        <f>M16</f>
        <v>dicembre</v>
      </c>
    </row>
    <row r="21" spans="1:5" ht="11.25">
      <c r="A21" s="11" t="s">
        <v>0</v>
      </c>
      <c r="B21" s="11"/>
      <c r="C21" s="11"/>
      <c r="D21" s="11"/>
      <c r="E21" s="11"/>
    </row>
    <row r="22" spans="1:7" ht="11.25">
      <c r="A22" s="15" t="s">
        <v>17</v>
      </c>
      <c r="F22" s="30"/>
      <c r="G22" s="30"/>
    </row>
    <row r="23" spans="6:8" ht="11.25">
      <c r="F23" s="30"/>
      <c r="G23" s="30"/>
      <c r="H23" s="30"/>
    </row>
    <row r="24" spans="1:8" ht="11.25" hidden="1">
      <c r="A24" s="18"/>
      <c r="B24" s="62">
        <f>SUM(B5:B10)</f>
        <v>990</v>
      </c>
      <c r="C24" s="62">
        <f>SUM(C5:C10)</f>
        <v>12</v>
      </c>
      <c r="D24" s="62">
        <f>SUM(D5:D10)</f>
        <v>1325</v>
      </c>
      <c r="E24" s="18"/>
      <c r="F24" s="62">
        <f>SUM(F5:F10)</f>
        <v>970</v>
      </c>
      <c r="G24" s="62">
        <f>SUM(G5:G10)</f>
        <v>12</v>
      </c>
      <c r="H24" s="62">
        <f>SUM(H5:H10)</f>
        <v>1274</v>
      </c>
    </row>
    <row r="25" spans="1:8" ht="11.25" hidden="1">
      <c r="A25" s="18"/>
      <c r="B25" s="63">
        <f>SUM(B11:B16)</f>
        <v>974</v>
      </c>
      <c r="C25" s="63">
        <f>SUM(C11:C16)</f>
        <v>3</v>
      </c>
      <c r="D25" s="63">
        <f>SUM(D11:D16)</f>
        <v>1277</v>
      </c>
      <c r="E25" s="33"/>
      <c r="F25" s="63">
        <f>SUM(F11:F16)</f>
        <v>1030</v>
      </c>
      <c r="G25" s="63">
        <f>SUM(G11:G16)</f>
        <v>13</v>
      </c>
      <c r="H25" s="63">
        <f>SUM(H11:H16)</f>
        <v>1309</v>
      </c>
    </row>
    <row r="26" spans="1:16" ht="13.5" hidden="1">
      <c r="A26" s="18"/>
      <c r="B26" s="54"/>
      <c r="C26" s="54"/>
      <c r="D26" s="54"/>
      <c r="E26" s="54"/>
      <c r="F26" s="54"/>
      <c r="G26" s="54"/>
      <c r="H26" s="54"/>
      <c r="M26" s="3"/>
      <c r="N26" s="68"/>
      <c r="O26" s="68"/>
      <c r="P26" s="68"/>
    </row>
    <row r="27" spans="6:8" ht="11.25" hidden="1">
      <c r="F27" s="64">
        <f aca="true" t="shared" si="3" ref="F27:H28">(F24-B24)*100/B24</f>
        <v>-2.0202020202020203</v>
      </c>
      <c r="G27" s="64">
        <f t="shared" si="3"/>
        <v>0</v>
      </c>
      <c r="H27" s="64">
        <f t="shared" si="3"/>
        <v>-3.849056603773585</v>
      </c>
    </row>
    <row r="28" spans="2:8" ht="11.25" hidden="1">
      <c r="B28" s="65">
        <f>MAX(B5:B16)</f>
        <v>210</v>
      </c>
      <c r="F28" s="64">
        <f t="shared" si="3"/>
        <v>5.749486652977413</v>
      </c>
      <c r="G28" s="64">
        <f t="shared" si="3"/>
        <v>333.3333333333333</v>
      </c>
      <c r="H28" s="64">
        <f t="shared" si="3"/>
        <v>2.505873140172279</v>
      </c>
    </row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4">
    <mergeCell ref="B3:D3"/>
    <mergeCell ref="F3:H3"/>
    <mergeCell ref="A20:H20"/>
    <mergeCell ref="N26:P26"/>
  </mergeCells>
  <printOptions/>
  <pageMargins left="0.5905511811023623" right="0.7874015748031497" top="0.7874015748031497" bottom="0.7874015748031497" header="0.5118110236220472" footer="0.5118110236220472"/>
  <pageSetup fitToHeight="1" fitToWidth="1" horizontalDpi="600" verticalDpi="600" orientation="portrait" paperSize="9" scale="95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C81" sqref="C81"/>
    </sheetView>
  </sheetViews>
  <sheetFormatPr defaultColWidth="9.125" defaultRowHeight="12"/>
  <cols>
    <col min="1" max="1" width="11.75390625" style="0" customWidth="1"/>
    <col min="2" max="2" width="14.75390625" style="0" customWidth="1"/>
    <col min="3" max="4" width="15.125" style="0" customWidth="1"/>
    <col min="5" max="5" width="0.875" style="0" customWidth="1"/>
    <col min="6" max="6" width="14.75390625" style="5" customWidth="1"/>
    <col min="7" max="8" width="15.125" style="5" customWidth="1"/>
    <col min="9" max="9" width="0" style="5" hidden="1" customWidth="1"/>
    <col min="10" max="10" width="5.00390625" style="5" hidden="1" customWidth="1"/>
    <col min="11" max="13" width="0" style="5" hidden="1" customWidth="1"/>
    <col min="14" max="16384" width="9.125" style="5" customWidth="1"/>
  </cols>
  <sheetData>
    <row r="1" spans="1:10" s="1" customFormat="1" ht="19.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9.5" customHeight="1">
      <c r="A2" s="4" t="str">
        <f>CONCATENATE("da ",A5," ",B3," a ",M20," ",F3)</f>
        <v>da gennaio 2008 a dicembre 2009</v>
      </c>
      <c r="B2" s="6"/>
      <c r="C2" s="6"/>
      <c r="D2" s="12"/>
      <c r="E2" s="12"/>
      <c r="F2" s="2"/>
      <c r="G2" s="2"/>
      <c r="H2" s="2"/>
      <c r="I2" s="2"/>
      <c r="J2" s="2"/>
    </row>
    <row r="3" spans="1:10" s="1" customFormat="1" ht="19.5" customHeight="1">
      <c r="A3" s="28"/>
      <c r="B3" s="66">
        <v>2008</v>
      </c>
      <c r="C3" s="66"/>
      <c r="D3" s="66"/>
      <c r="E3" s="24"/>
      <c r="F3" s="66">
        <v>2009</v>
      </c>
      <c r="G3" s="66"/>
      <c r="H3" s="66"/>
      <c r="I3" s="2"/>
      <c r="J3" s="2"/>
    </row>
    <row r="4" spans="1:8" ht="23.25" customHeight="1">
      <c r="A4" s="29"/>
      <c r="B4" s="16" t="s">
        <v>19</v>
      </c>
      <c r="C4" s="17" t="s">
        <v>18</v>
      </c>
      <c r="D4" s="25" t="s">
        <v>3</v>
      </c>
      <c r="E4" s="17"/>
      <c r="F4" s="16" t="s">
        <v>19</v>
      </c>
      <c r="G4" s="17" t="s">
        <v>18</v>
      </c>
      <c r="H4" s="25" t="s">
        <v>3</v>
      </c>
    </row>
    <row r="5" spans="1:13" ht="17.25" customHeight="1">
      <c r="A5" s="8" t="s">
        <v>29</v>
      </c>
      <c r="B5" s="9">
        <v>209</v>
      </c>
      <c r="C5" s="9">
        <v>3</v>
      </c>
      <c r="D5" s="9">
        <v>269</v>
      </c>
      <c r="E5" s="9"/>
      <c r="F5" s="9">
        <v>162</v>
      </c>
      <c r="G5" s="9">
        <v>2</v>
      </c>
      <c r="H5" s="9">
        <v>201</v>
      </c>
      <c r="I5" s="18">
        <f aca="true" t="shared" si="0" ref="I5:I15">IF(OR(F5&gt;0,I6=1),1,0)</f>
        <v>1</v>
      </c>
      <c r="J5" s="19" t="s">
        <v>41</v>
      </c>
      <c r="K5" s="18" t="str">
        <f>IF(OR(F5&gt;0,I6=1),J5,"")</f>
        <v>gen</v>
      </c>
      <c r="L5" s="61" t="s">
        <v>29</v>
      </c>
      <c r="M5" s="18" t="str">
        <f>IF(OR(F5&gt;0,I6=1),L5,"")</f>
        <v>gennaio</v>
      </c>
    </row>
    <row r="6" spans="1:13" ht="11.25">
      <c r="A6" s="8" t="s">
        <v>30</v>
      </c>
      <c r="B6" s="9">
        <v>186</v>
      </c>
      <c r="C6" s="9">
        <v>1</v>
      </c>
      <c r="D6" s="9">
        <v>239</v>
      </c>
      <c r="E6" s="9"/>
      <c r="F6" s="9">
        <v>162</v>
      </c>
      <c r="G6" s="9">
        <v>3</v>
      </c>
      <c r="H6" s="9">
        <v>211</v>
      </c>
      <c r="I6" s="18">
        <f t="shared" si="0"/>
        <v>1</v>
      </c>
      <c r="J6" s="19" t="s">
        <v>42</v>
      </c>
      <c r="K6" s="18" t="str">
        <f aca="true" t="shared" si="1" ref="K6:K15">IF(OR(F6&gt;0,I7=1),J6,K5)</f>
        <v>feb.</v>
      </c>
      <c r="L6" s="61" t="s">
        <v>30</v>
      </c>
      <c r="M6" s="18" t="str">
        <f aca="true" t="shared" si="2" ref="M6:M15">IF(OR(F6&gt;0,I7=1),L6,M5)</f>
        <v>febbraio</v>
      </c>
    </row>
    <row r="7" spans="1:13" ht="12.75" customHeight="1">
      <c r="A7" s="8" t="s">
        <v>31</v>
      </c>
      <c r="B7" s="9">
        <v>202</v>
      </c>
      <c r="C7" s="9">
        <v>0</v>
      </c>
      <c r="D7" s="9">
        <v>264</v>
      </c>
      <c r="E7" s="9"/>
      <c r="F7" s="9">
        <v>225</v>
      </c>
      <c r="G7" s="9">
        <v>1</v>
      </c>
      <c r="H7" s="9">
        <v>291</v>
      </c>
      <c r="I7" s="18">
        <f t="shared" si="0"/>
        <v>1</v>
      </c>
      <c r="J7" s="19" t="s">
        <v>43</v>
      </c>
      <c r="K7" s="18" t="str">
        <f t="shared" si="1"/>
        <v>mar.</v>
      </c>
      <c r="L7" s="61" t="s">
        <v>31</v>
      </c>
      <c r="M7" s="18" t="str">
        <f t="shared" si="2"/>
        <v>marzo</v>
      </c>
    </row>
    <row r="8" spans="1:13" ht="11.25">
      <c r="A8" s="8" t="s">
        <v>32</v>
      </c>
      <c r="B8" s="9">
        <v>217</v>
      </c>
      <c r="C8" s="9">
        <v>1</v>
      </c>
      <c r="D8" s="9">
        <v>285</v>
      </c>
      <c r="E8" s="9"/>
      <c r="F8" s="9">
        <v>175</v>
      </c>
      <c r="G8" s="9">
        <v>2</v>
      </c>
      <c r="H8" s="9">
        <v>234</v>
      </c>
      <c r="I8" s="18">
        <f t="shared" si="0"/>
        <v>1</v>
      </c>
      <c r="J8" s="19" t="s">
        <v>44</v>
      </c>
      <c r="K8" s="18" t="str">
        <f t="shared" si="1"/>
        <v>apr.</v>
      </c>
      <c r="L8" s="61" t="s">
        <v>32</v>
      </c>
      <c r="M8" s="18" t="str">
        <f t="shared" si="2"/>
        <v>aprile</v>
      </c>
    </row>
    <row r="9" spans="1:13" s="13" customFormat="1" ht="11.25">
      <c r="A9" s="8" t="s">
        <v>33</v>
      </c>
      <c r="B9" s="9">
        <v>236</v>
      </c>
      <c r="C9" s="9">
        <v>7</v>
      </c>
      <c r="D9" s="9">
        <v>298</v>
      </c>
      <c r="E9" s="9"/>
      <c r="F9" s="9">
        <v>224</v>
      </c>
      <c r="G9" s="9">
        <v>3</v>
      </c>
      <c r="H9" s="9">
        <v>277</v>
      </c>
      <c r="I9" s="18">
        <f t="shared" si="0"/>
        <v>1</v>
      </c>
      <c r="J9" s="19" t="s">
        <v>45</v>
      </c>
      <c r="K9" s="18" t="str">
        <f t="shared" si="1"/>
        <v>mag.</v>
      </c>
      <c r="L9" s="61" t="s">
        <v>33</v>
      </c>
      <c r="M9" s="18" t="str">
        <f t="shared" si="2"/>
        <v>maggio</v>
      </c>
    </row>
    <row r="10" spans="1:13" ht="11.25">
      <c r="A10" s="8" t="s">
        <v>34</v>
      </c>
      <c r="B10" s="9">
        <v>196</v>
      </c>
      <c r="C10" s="9">
        <v>0</v>
      </c>
      <c r="D10" s="9">
        <v>278</v>
      </c>
      <c r="E10" s="9"/>
      <c r="F10" s="9">
        <v>203</v>
      </c>
      <c r="G10" s="9">
        <v>1</v>
      </c>
      <c r="H10" s="9">
        <v>254</v>
      </c>
      <c r="I10" s="18">
        <f t="shared" si="0"/>
        <v>1</v>
      </c>
      <c r="J10" s="19" t="s">
        <v>46</v>
      </c>
      <c r="K10" s="18" t="str">
        <f t="shared" si="1"/>
        <v>giu.</v>
      </c>
      <c r="L10" s="61" t="s">
        <v>34</v>
      </c>
      <c r="M10" s="18" t="str">
        <f t="shared" si="2"/>
        <v>giugno</v>
      </c>
    </row>
    <row r="11" spans="1:13" ht="11.25">
      <c r="A11" s="8" t="s">
        <v>35</v>
      </c>
      <c r="B11" s="9">
        <v>221</v>
      </c>
      <c r="C11" s="9">
        <v>1</v>
      </c>
      <c r="D11" s="9">
        <v>287</v>
      </c>
      <c r="E11" s="9"/>
      <c r="F11" s="9">
        <v>210</v>
      </c>
      <c r="G11" s="9">
        <v>1</v>
      </c>
      <c r="H11" s="9">
        <v>273</v>
      </c>
      <c r="I11" s="18">
        <f t="shared" si="0"/>
        <v>1</v>
      </c>
      <c r="J11" s="19" t="s">
        <v>47</v>
      </c>
      <c r="K11" s="18" t="str">
        <f t="shared" si="1"/>
        <v>lug.</v>
      </c>
      <c r="L11" s="61" t="s">
        <v>35</v>
      </c>
      <c r="M11" s="18" t="str">
        <f t="shared" si="2"/>
        <v>luglio</v>
      </c>
    </row>
    <row r="12" spans="1:13" s="13" customFormat="1" ht="11.25">
      <c r="A12" s="8" t="s">
        <v>36</v>
      </c>
      <c r="B12" s="9">
        <v>124</v>
      </c>
      <c r="C12" s="9">
        <v>2</v>
      </c>
      <c r="D12" s="9">
        <v>160</v>
      </c>
      <c r="E12" s="9"/>
      <c r="F12" s="9">
        <v>124</v>
      </c>
      <c r="G12" s="9">
        <v>1</v>
      </c>
      <c r="H12" s="9">
        <v>188</v>
      </c>
      <c r="I12" s="18">
        <f t="shared" si="0"/>
        <v>1</v>
      </c>
      <c r="J12" s="19" t="s">
        <v>48</v>
      </c>
      <c r="K12" s="18" t="str">
        <f t="shared" si="1"/>
        <v>ago.</v>
      </c>
      <c r="L12" s="61" t="s">
        <v>36</v>
      </c>
      <c r="M12" s="18" t="str">
        <f t="shared" si="2"/>
        <v>agosto</v>
      </c>
    </row>
    <row r="13" spans="1:13" ht="11.25">
      <c r="A13" s="8" t="s">
        <v>37</v>
      </c>
      <c r="B13" s="9">
        <v>216</v>
      </c>
      <c r="C13" s="9">
        <v>1</v>
      </c>
      <c r="D13" s="9">
        <v>271</v>
      </c>
      <c r="E13" s="9"/>
      <c r="F13" s="9">
        <v>176</v>
      </c>
      <c r="G13" s="9">
        <v>2</v>
      </c>
      <c r="H13" s="9">
        <v>221</v>
      </c>
      <c r="I13" s="18">
        <f t="shared" si="0"/>
        <v>1</v>
      </c>
      <c r="J13" s="19" t="s">
        <v>49</v>
      </c>
      <c r="K13" s="18" t="str">
        <f t="shared" si="1"/>
        <v>set.</v>
      </c>
      <c r="L13" s="61" t="s">
        <v>37</v>
      </c>
      <c r="M13" s="18" t="str">
        <f t="shared" si="2"/>
        <v>settembre</v>
      </c>
    </row>
    <row r="14" spans="1:13" ht="11.25">
      <c r="A14" s="8" t="s">
        <v>38</v>
      </c>
      <c r="B14" s="9">
        <v>254</v>
      </c>
      <c r="C14" s="9">
        <v>3</v>
      </c>
      <c r="D14" s="9">
        <v>344</v>
      </c>
      <c r="E14" s="9"/>
      <c r="F14" s="9">
        <v>213</v>
      </c>
      <c r="G14" s="9">
        <v>4</v>
      </c>
      <c r="H14" s="9">
        <v>256</v>
      </c>
      <c r="I14" s="18">
        <f t="shared" si="0"/>
        <v>1</v>
      </c>
      <c r="J14" s="19" t="s">
        <v>50</v>
      </c>
      <c r="K14" s="18" t="str">
        <f t="shared" si="1"/>
        <v>ott.</v>
      </c>
      <c r="L14" s="61" t="s">
        <v>38</v>
      </c>
      <c r="M14" s="18" t="str">
        <f t="shared" si="2"/>
        <v>ottobre</v>
      </c>
    </row>
    <row r="15" spans="1:13" ht="11.25">
      <c r="A15" s="8" t="s">
        <v>39</v>
      </c>
      <c r="B15" s="9">
        <v>223</v>
      </c>
      <c r="C15" s="9">
        <v>1</v>
      </c>
      <c r="D15" s="9">
        <v>264</v>
      </c>
      <c r="E15" s="9"/>
      <c r="F15" s="9">
        <v>235</v>
      </c>
      <c r="G15" s="9">
        <v>2</v>
      </c>
      <c r="H15" s="9">
        <v>320</v>
      </c>
      <c r="I15" s="18">
        <f t="shared" si="0"/>
        <v>1</v>
      </c>
      <c r="J15" s="19" t="s">
        <v>51</v>
      </c>
      <c r="K15" s="18" t="str">
        <f t="shared" si="1"/>
        <v>nov.</v>
      </c>
      <c r="L15" s="61" t="s">
        <v>39</v>
      </c>
      <c r="M15" s="18" t="str">
        <f t="shared" si="2"/>
        <v>novembre</v>
      </c>
    </row>
    <row r="16" spans="1:13" s="13" customFormat="1" ht="11.25">
      <c r="A16" s="8" t="s">
        <v>40</v>
      </c>
      <c r="B16" s="9">
        <v>222</v>
      </c>
      <c r="C16" s="9">
        <v>0</v>
      </c>
      <c r="D16" s="9">
        <v>278</v>
      </c>
      <c r="E16" s="9"/>
      <c r="F16" s="9">
        <v>172</v>
      </c>
      <c r="G16" s="9">
        <v>2</v>
      </c>
      <c r="H16" s="9">
        <v>241</v>
      </c>
      <c r="I16" s="18">
        <f>IF(OR(F16&gt;0,I19=1),1,0)</f>
        <v>1</v>
      </c>
      <c r="J16" s="19" t="s">
        <v>52</v>
      </c>
      <c r="K16" s="18" t="str">
        <f>IF(OR(F16&gt;0,I19=1),J16,K15)</f>
        <v>dic.</v>
      </c>
      <c r="L16" s="61" t="s">
        <v>40</v>
      </c>
      <c r="M16" s="18" t="str">
        <f>IF(OR(F16&gt;0,I19=1),L16,M15)</f>
        <v>dicembre</v>
      </c>
    </row>
    <row r="17" spans="1:13" s="13" customFormat="1" ht="6.75" customHeight="1">
      <c r="A17" s="8"/>
      <c r="B17" s="9"/>
      <c r="C17" s="9"/>
      <c r="D17" s="9"/>
      <c r="E17" s="9"/>
      <c r="F17" s="9"/>
      <c r="G17" s="9"/>
      <c r="H17" s="9"/>
      <c r="I17" s="18"/>
      <c r="J17" s="19"/>
      <c r="K17" s="18"/>
      <c r="L17" s="19"/>
      <c r="M17" s="18"/>
    </row>
    <row r="18" spans="1:13" s="13" customFormat="1" ht="12">
      <c r="A18" s="26" t="str">
        <f>"gen.-"&amp;K20</f>
        <v>gen.-dic.</v>
      </c>
      <c r="B18" s="27">
        <f>B5*campo1+B6*campo2+B7*campo3+B8*campo4+B9*campo5+B10*campo6+B11*campo7+B12*campo8+B13*campo9+B14*campo10+B15*campo11+B16*campo12</f>
        <v>2506</v>
      </c>
      <c r="C18" s="27">
        <f>C5*campo1+C6*campo2+C7*campo3+C8*campo4+C9*campo5+C10*campo6+C11*campo7+C12*campo8+C13*campo9+C14*campo10+C15*campo11+C16*campo12</f>
        <v>20</v>
      </c>
      <c r="D18" s="27">
        <f>D5*campo1+D6*campo2+D7*campo3+D8*campo4+D9*campo5+D10*campo6+D11*campo7+D12*campo8+D13*campo9+D14*campo10+D15*campo11+D16*campo12</f>
        <v>3237</v>
      </c>
      <c r="E18" s="27"/>
      <c r="F18" s="27">
        <f>F5*campo1+F6*campo2+F7*campo3+F8*campo4+F9*campo5+F10*campo6+F11*campo7+F12*campo8+F13*campo9+F14*campo10+F15*campo11+F16*campo12</f>
        <v>2281</v>
      </c>
      <c r="G18" s="27">
        <f>G5*campo1+G6*campo2+G7*campo3+G8*campo4+G9*campo5+G10*campo6+G11*campo7+G12*campo8+G13*campo9+G14*campo10+G15*campo11+G16*campo12</f>
        <v>24</v>
      </c>
      <c r="H18" s="27">
        <f>H5*campo1+H6*campo2+H7*campo3+H8*campo4+H9*campo5+H10*campo6+H11*campo7+H12*campo8+H13*campo9+H14*campo10+H15*campo11+H16*campo12</f>
        <v>2967</v>
      </c>
      <c r="I18" s="18"/>
      <c r="J18" s="19"/>
      <c r="K18" s="18"/>
      <c r="L18" s="19"/>
      <c r="M18" s="18"/>
    </row>
    <row r="19" spans="1:8" ht="12">
      <c r="A19" s="10" t="s">
        <v>16</v>
      </c>
      <c r="B19" s="14">
        <f>SUM(B5:B16)</f>
        <v>2506</v>
      </c>
      <c r="C19" s="14">
        <f>SUM(C5:C16)</f>
        <v>20</v>
      </c>
      <c r="D19" s="14">
        <f>SUM(D5:D16)</f>
        <v>3237</v>
      </c>
      <c r="E19" s="14"/>
      <c r="F19" s="14">
        <f>SUM(F5:F16)</f>
        <v>2281</v>
      </c>
      <c r="G19" s="14">
        <f>SUM(G5:G16)</f>
        <v>24</v>
      </c>
      <c r="H19" s="14">
        <f>SUM(H5:H16)</f>
        <v>2967</v>
      </c>
    </row>
    <row r="20" spans="1:13" s="1" customFormat="1" ht="22.5" customHeight="1">
      <c r="A20" s="67" t="s">
        <v>28</v>
      </c>
      <c r="B20" s="67"/>
      <c r="C20" s="67"/>
      <c r="D20" s="67"/>
      <c r="E20" s="67"/>
      <c r="F20" s="67"/>
      <c r="G20" s="67"/>
      <c r="H20" s="67"/>
      <c r="I20" s="7"/>
      <c r="J20" s="21"/>
      <c r="K20" s="23" t="str">
        <f>K16</f>
        <v>dic.</v>
      </c>
      <c r="L20" s="20"/>
      <c r="M20" s="22" t="str">
        <f>M16</f>
        <v>dicembre</v>
      </c>
    </row>
    <row r="21" spans="1:5" ht="11.25">
      <c r="A21" s="11" t="s">
        <v>0</v>
      </c>
      <c r="B21" s="11"/>
      <c r="C21" s="11"/>
      <c r="D21" s="11"/>
      <c r="E21" s="11"/>
    </row>
    <row r="22" spans="1:7" ht="11.25">
      <c r="A22" s="15" t="s">
        <v>17</v>
      </c>
      <c r="F22" s="30"/>
      <c r="G22" s="30"/>
    </row>
    <row r="23" spans="6:8" ht="11.25">
      <c r="F23" s="30"/>
      <c r="G23" s="30"/>
      <c r="H23" s="30"/>
    </row>
    <row r="24" spans="1:8" ht="11.25" hidden="1">
      <c r="A24" s="18"/>
      <c r="B24" s="18"/>
      <c r="C24" s="18"/>
      <c r="D24" s="18"/>
      <c r="E24" s="18"/>
      <c r="F24" s="45">
        <f>(F18-B18)*100/B18</f>
        <v>-8.978451715881883</v>
      </c>
      <c r="G24" s="45">
        <f>(G18-C18)*100/C18</f>
        <v>20</v>
      </c>
      <c r="H24" s="45">
        <f>(H18-D18)*100/D18</f>
        <v>-8.341056533827619</v>
      </c>
    </row>
    <row r="25" spans="1:8" ht="11.25" hidden="1">
      <c r="A25" s="18"/>
      <c r="B25" s="69"/>
      <c r="C25" s="69"/>
      <c r="D25" s="69"/>
      <c r="E25" s="33"/>
      <c r="F25" s="69"/>
      <c r="G25" s="69"/>
      <c r="H25" s="69"/>
    </row>
    <row r="26" spans="1:16" ht="13.5" hidden="1">
      <c r="A26" s="18"/>
      <c r="B26" s="54"/>
      <c r="C26" s="54"/>
      <c r="D26" s="54"/>
      <c r="E26" s="54"/>
      <c r="F26" s="54"/>
      <c r="G26" s="54"/>
      <c r="H26" s="54"/>
      <c r="M26" s="3"/>
      <c r="N26" s="68"/>
      <c r="O26" s="68"/>
      <c r="P26" s="68"/>
    </row>
    <row r="27" spans="1:16" ht="11.25" hidden="1">
      <c r="A27" s="18"/>
      <c r="B27" s="41">
        <f>SUM(B5:B10)</f>
        <v>1246</v>
      </c>
      <c r="C27" s="41"/>
      <c r="D27" s="41"/>
      <c r="E27" s="41"/>
      <c r="F27" s="41">
        <f>SUM(F5:F10)</f>
        <v>1151</v>
      </c>
      <c r="G27" s="41">
        <f>F27-B27</f>
        <v>-95</v>
      </c>
      <c r="H27" s="45">
        <f>G27*100/B27</f>
        <v>-7.624398073836276</v>
      </c>
      <c r="M27" s="55"/>
      <c r="N27" s="56"/>
      <c r="O27" s="57"/>
      <c r="P27" s="57"/>
    </row>
    <row r="28" spans="1:16" ht="11.25" hidden="1">
      <c r="A28" s="18"/>
      <c r="B28" s="41">
        <f>SUM(B11:B16)</f>
        <v>1260</v>
      </c>
      <c r="C28" s="41"/>
      <c r="D28" s="41"/>
      <c r="E28" s="18"/>
      <c r="F28" s="41">
        <f>SUM(F11:F16)</f>
        <v>1130</v>
      </c>
      <c r="G28" s="41">
        <f>F28-B28</f>
        <v>-130</v>
      </c>
      <c r="H28" s="45">
        <f>G28*100/B28</f>
        <v>-10.317460317460318</v>
      </c>
      <c r="M28" s="58"/>
      <c r="N28" s="50"/>
      <c r="O28" s="50"/>
      <c r="P28" s="50"/>
    </row>
    <row r="29" spans="1:16" ht="11.25" hidden="1">
      <c r="A29" s="18"/>
      <c r="B29" s="41">
        <f>SUM(B27:B28)</f>
        <v>2506</v>
      </c>
      <c r="C29" s="18"/>
      <c r="D29" s="18"/>
      <c r="E29" s="18"/>
      <c r="F29" s="41">
        <f>SUM(F27:F28)</f>
        <v>2281</v>
      </c>
      <c r="G29" s="41"/>
      <c r="H29" s="41"/>
      <c r="M29" s="58"/>
      <c r="N29" s="50"/>
      <c r="O29" s="50"/>
      <c r="P29" s="50"/>
    </row>
    <row r="30" spans="1:16" ht="11.25" hidden="1">
      <c r="A30" s="18"/>
      <c r="B30" s="18"/>
      <c r="C30" s="18"/>
      <c r="D30" s="18"/>
      <c r="E30" s="18"/>
      <c r="F30" s="41"/>
      <c r="G30" s="41"/>
      <c r="H30" s="41"/>
      <c r="M30" s="58"/>
      <c r="N30" s="50"/>
      <c r="O30" s="50"/>
      <c r="P30" s="50"/>
    </row>
    <row r="31" spans="1:16" ht="11.25" hidden="1">
      <c r="A31" s="5"/>
      <c r="B31" s="5"/>
      <c r="C31" s="5"/>
      <c r="D31" s="5"/>
      <c r="E31" s="5"/>
      <c r="M31" s="58"/>
      <c r="N31" s="50"/>
      <c r="O31" s="50"/>
      <c r="P31" s="50"/>
    </row>
    <row r="32" spans="13:16" ht="11.25" hidden="1">
      <c r="M32" s="58"/>
      <c r="N32" s="50"/>
      <c r="O32" s="50"/>
      <c r="P32" s="50"/>
    </row>
    <row r="33" spans="13:19" ht="11.25" hidden="1">
      <c r="M33" s="58"/>
      <c r="N33" s="50"/>
      <c r="O33" s="50"/>
      <c r="P33" s="50"/>
      <c r="Q33" s="30"/>
      <c r="R33" s="30"/>
      <c r="S33" s="30"/>
    </row>
    <row r="34" spans="13:16" ht="11.25" hidden="1">
      <c r="M34" s="58"/>
      <c r="N34" s="50"/>
      <c r="O34" s="50"/>
      <c r="P34" s="50"/>
    </row>
    <row r="35" spans="13:16" ht="11.25" hidden="1">
      <c r="M35" s="58"/>
      <c r="N35" s="50"/>
      <c r="O35" s="50"/>
      <c r="P35" s="50"/>
    </row>
    <row r="36" spans="13:16" ht="11.25" hidden="1">
      <c r="M36" s="58"/>
      <c r="N36" s="50"/>
      <c r="O36" s="50"/>
      <c r="P36" s="50"/>
    </row>
    <row r="37" spans="13:16" ht="11.25" hidden="1">
      <c r="M37" s="58"/>
      <c r="N37" s="50"/>
      <c r="O37" s="50"/>
      <c r="P37" s="50"/>
    </row>
    <row r="38" spans="13:16" ht="11.25" hidden="1">
      <c r="M38" s="58"/>
      <c r="N38" s="50"/>
      <c r="O38" s="50"/>
      <c r="P38" s="50"/>
    </row>
    <row r="39" spans="13:19" ht="11.25" hidden="1">
      <c r="M39" s="58"/>
      <c r="N39" s="50"/>
      <c r="O39" s="50"/>
      <c r="P39" s="50"/>
      <c r="Q39" s="30"/>
      <c r="R39" s="30"/>
      <c r="S39" s="30"/>
    </row>
    <row r="40" spans="13:16" ht="12" hidden="1">
      <c r="M40" s="59"/>
      <c r="N40" s="60"/>
      <c r="O40" s="60"/>
      <c r="P40" s="60"/>
    </row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6">
    <mergeCell ref="N26:P26"/>
    <mergeCell ref="B3:D3"/>
    <mergeCell ref="F3:H3"/>
    <mergeCell ref="A20:H20"/>
    <mergeCell ref="B25:D25"/>
    <mergeCell ref="F25:H25"/>
  </mergeCells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95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C81" sqref="C81"/>
    </sheetView>
  </sheetViews>
  <sheetFormatPr defaultColWidth="9.125" defaultRowHeight="12"/>
  <cols>
    <col min="1" max="1" width="11.75390625" style="0" customWidth="1"/>
    <col min="2" max="2" width="14.75390625" style="0" customWidth="1"/>
    <col min="3" max="4" width="15.125" style="0" customWidth="1"/>
    <col min="5" max="5" width="0.875" style="0" customWidth="1"/>
    <col min="6" max="6" width="14.75390625" style="5" customWidth="1"/>
    <col min="7" max="8" width="15.125" style="5" customWidth="1"/>
    <col min="9" max="9" width="0" style="5" hidden="1" customWidth="1"/>
    <col min="10" max="10" width="5.00390625" style="5" hidden="1" customWidth="1"/>
    <col min="11" max="13" width="0" style="5" hidden="1" customWidth="1"/>
    <col min="14" max="16384" width="9.125" style="5" customWidth="1"/>
  </cols>
  <sheetData>
    <row r="1" spans="1:10" s="1" customFormat="1" ht="19.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9.5" customHeight="1">
      <c r="A2" s="4" t="str">
        <f>CONCATENATE("da ",A5," ",B3," a ",M20," ",F3)</f>
        <v>da gennaio 2007 a dicembre 2008</v>
      </c>
      <c r="B2" s="6"/>
      <c r="C2" s="6"/>
      <c r="D2" s="12"/>
      <c r="E2" s="12"/>
      <c r="F2" s="2"/>
      <c r="G2" s="2"/>
      <c r="H2" s="2"/>
      <c r="I2" s="2"/>
      <c r="J2" s="2"/>
    </row>
    <row r="3" spans="1:10" s="1" customFormat="1" ht="19.5" customHeight="1">
      <c r="A3" s="28"/>
      <c r="B3" s="66">
        <v>2007</v>
      </c>
      <c r="C3" s="66"/>
      <c r="D3" s="66"/>
      <c r="E3" s="24"/>
      <c r="F3" s="66">
        <v>2008</v>
      </c>
      <c r="G3" s="66"/>
      <c r="H3" s="66"/>
      <c r="I3" s="2"/>
      <c r="J3" s="2"/>
    </row>
    <row r="4" spans="1:8" ht="23.25" customHeight="1">
      <c r="A4" s="29"/>
      <c r="B4" s="16" t="s">
        <v>19</v>
      </c>
      <c r="C4" s="17" t="s">
        <v>18</v>
      </c>
      <c r="D4" s="25" t="s">
        <v>3</v>
      </c>
      <c r="E4" s="17"/>
      <c r="F4" s="16" t="s">
        <v>19</v>
      </c>
      <c r="G4" s="17" t="s">
        <v>18</v>
      </c>
      <c r="H4" s="25" t="s">
        <v>3</v>
      </c>
    </row>
    <row r="5" spans="1:13" ht="17.25" customHeight="1">
      <c r="A5" s="8" t="s">
        <v>29</v>
      </c>
      <c r="B5" s="9">
        <v>210</v>
      </c>
      <c r="C5" s="9">
        <v>2</v>
      </c>
      <c r="D5" s="9">
        <v>261</v>
      </c>
      <c r="E5" s="9"/>
      <c r="F5" s="9">
        <v>209</v>
      </c>
      <c r="G5" s="9">
        <v>3</v>
      </c>
      <c r="H5" s="9">
        <v>269</v>
      </c>
      <c r="I5" s="18">
        <f aca="true" t="shared" si="0" ref="I5:I15">IF(OR(F5&gt;0,I6=1),1,0)</f>
        <v>1</v>
      </c>
      <c r="J5" s="19" t="s">
        <v>41</v>
      </c>
      <c r="K5" s="18" t="str">
        <f>IF(OR(F5&gt;0,I6=1),J5,"")</f>
        <v>gen</v>
      </c>
      <c r="L5" s="61" t="s">
        <v>29</v>
      </c>
      <c r="M5" s="18" t="str">
        <f>IF(OR(F5&gt;0,I6=1),L5,"")</f>
        <v>gennaio</v>
      </c>
    </row>
    <row r="6" spans="1:13" ht="11.25">
      <c r="A6" s="8" t="s">
        <v>30</v>
      </c>
      <c r="B6" s="9">
        <v>188</v>
      </c>
      <c r="C6" s="9">
        <v>2</v>
      </c>
      <c r="D6" s="9">
        <v>244</v>
      </c>
      <c r="E6" s="9"/>
      <c r="F6" s="9">
        <v>186</v>
      </c>
      <c r="G6" s="9">
        <v>1</v>
      </c>
      <c r="H6" s="9">
        <v>239</v>
      </c>
      <c r="I6" s="18">
        <f t="shared" si="0"/>
        <v>1</v>
      </c>
      <c r="J6" s="19" t="s">
        <v>42</v>
      </c>
      <c r="K6" s="18" t="str">
        <f aca="true" t="shared" si="1" ref="K6:K15">IF(OR(F6&gt;0,I7=1),J6,K5)</f>
        <v>feb.</v>
      </c>
      <c r="L6" s="61" t="s">
        <v>30</v>
      </c>
      <c r="M6" s="18" t="str">
        <f aca="true" t="shared" si="2" ref="M6:M15">IF(OR(F6&gt;0,I7=1),L6,M5)</f>
        <v>febbraio</v>
      </c>
    </row>
    <row r="7" spans="1:13" ht="12.75" customHeight="1">
      <c r="A7" s="8" t="s">
        <v>31</v>
      </c>
      <c r="B7" s="9">
        <v>270</v>
      </c>
      <c r="C7" s="9">
        <v>3</v>
      </c>
      <c r="D7" s="9">
        <v>368</v>
      </c>
      <c r="E7" s="9"/>
      <c r="F7" s="9">
        <v>202</v>
      </c>
      <c r="G7" s="9">
        <v>0</v>
      </c>
      <c r="H7" s="9">
        <v>264</v>
      </c>
      <c r="I7" s="18">
        <f t="shared" si="0"/>
        <v>1</v>
      </c>
      <c r="J7" s="19" t="s">
        <v>43</v>
      </c>
      <c r="K7" s="18" t="str">
        <f t="shared" si="1"/>
        <v>mar.</v>
      </c>
      <c r="L7" s="61" t="s">
        <v>31</v>
      </c>
      <c r="M7" s="18" t="str">
        <f t="shared" si="2"/>
        <v>marzo</v>
      </c>
    </row>
    <row r="8" spans="1:13" ht="11.25">
      <c r="A8" s="8" t="s">
        <v>32</v>
      </c>
      <c r="B8" s="9">
        <v>233</v>
      </c>
      <c r="C8" s="9">
        <v>6</v>
      </c>
      <c r="D8" s="9">
        <v>314</v>
      </c>
      <c r="E8" s="9"/>
      <c r="F8" s="9">
        <v>217</v>
      </c>
      <c r="G8" s="9">
        <v>1</v>
      </c>
      <c r="H8" s="9">
        <v>285</v>
      </c>
      <c r="I8" s="18">
        <f t="shared" si="0"/>
        <v>1</v>
      </c>
      <c r="J8" s="19" t="s">
        <v>44</v>
      </c>
      <c r="K8" s="18" t="str">
        <f t="shared" si="1"/>
        <v>apr.</v>
      </c>
      <c r="L8" s="61" t="s">
        <v>32</v>
      </c>
      <c r="M8" s="18" t="str">
        <f t="shared" si="2"/>
        <v>aprile</v>
      </c>
    </row>
    <row r="9" spans="1:13" s="13" customFormat="1" ht="11.25">
      <c r="A9" s="8" t="s">
        <v>33</v>
      </c>
      <c r="B9" s="9">
        <v>255</v>
      </c>
      <c r="C9" s="9">
        <v>4</v>
      </c>
      <c r="D9" s="9">
        <v>324</v>
      </c>
      <c r="E9" s="9"/>
      <c r="F9" s="9">
        <v>236</v>
      </c>
      <c r="G9" s="9">
        <v>7</v>
      </c>
      <c r="H9" s="9">
        <v>298</v>
      </c>
      <c r="I9" s="18">
        <f t="shared" si="0"/>
        <v>1</v>
      </c>
      <c r="J9" s="19" t="s">
        <v>45</v>
      </c>
      <c r="K9" s="18" t="str">
        <f t="shared" si="1"/>
        <v>mag.</v>
      </c>
      <c r="L9" s="61" t="s">
        <v>33</v>
      </c>
      <c r="M9" s="18" t="str">
        <f t="shared" si="2"/>
        <v>maggio</v>
      </c>
    </row>
    <row r="10" spans="1:13" ht="11.25">
      <c r="A10" s="8" t="s">
        <v>34</v>
      </c>
      <c r="B10" s="9">
        <v>232</v>
      </c>
      <c r="C10" s="9">
        <v>4</v>
      </c>
      <c r="D10" s="9">
        <v>298</v>
      </c>
      <c r="E10" s="9"/>
      <c r="F10" s="9">
        <v>196</v>
      </c>
      <c r="G10" s="9">
        <v>0</v>
      </c>
      <c r="H10" s="9">
        <v>278</v>
      </c>
      <c r="I10" s="18">
        <f t="shared" si="0"/>
        <v>1</v>
      </c>
      <c r="J10" s="19" t="s">
        <v>46</v>
      </c>
      <c r="K10" s="18" t="str">
        <f t="shared" si="1"/>
        <v>giu.</v>
      </c>
      <c r="L10" s="61" t="s">
        <v>34</v>
      </c>
      <c r="M10" s="18" t="str">
        <f t="shared" si="2"/>
        <v>giugno</v>
      </c>
    </row>
    <row r="11" spans="1:13" ht="11.25">
      <c r="A11" s="8" t="s">
        <v>35</v>
      </c>
      <c r="B11" s="9">
        <v>261</v>
      </c>
      <c r="C11" s="9">
        <v>0</v>
      </c>
      <c r="D11" s="9">
        <v>361</v>
      </c>
      <c r="E11" s="9"/>
      <c r="F11" s="9">
        <v>221</v>
      </c>
      <c r="G11" s="9">
        <v>1</v>
      </c>
      <c r="H11" s="9">
        <v>287</v>
      </c>
      <c r="I11" s="18">
        <f t="shared" si="0"/>
        <v>1</v>
      </c>
      <c r="J11" s="19" t="s">
        <v>47</v>
      </c>
      <c r="K11" s="18" t="str">
        <f t="shared" si="1"/>
        <v>lug.</v>
      </c>
      <c r="L11" s="61" t="s">
        <v>35</v>
      </c>
      <c r="M11" s="18" t="str">
        <f t="shared" si="2"/>
        <v>luglio</v>
      </c>
    </row>
    <row r="12" spans="1:13" s="13" customFormat="1" ht="11.25">
      <c r="A12" s="8" t="s">
        <v>36</v>
      </c>
      <c r="B12" s="9">
        <v>142</v>
      </c>
      <c r="C12" s="9">
        <v>1</v>
      </c>
      <c r="D12" s="9">
        <v>205</v>
      </c>
      <c r="E12" s="9"/>
      <c r="F12" s="9">
        <v>124</v>
      </c>
      <c r="G12" s="9">
        <v>2</v>
      </c>
      <c r="H12" s="9">
        <v>160</v>
      </c>
      <c r="I12" s="18">
        <f t="shared" si="0"/>
        <v>1</v>
      </c>
      <c r="J12" s="19" t="s">
        <v>48</v>
      </c>
      <c r="K12" s="18" t="str">
        <f t="shared" si="1"/>
        <v>ago.</v>
      </c>
      <c r="L12" s="61" t="s">
        <v>36</v>
      </c>
      <c r="M12" s="18" t="str">
        <f t="shared" si="2"/>
        <v>agosto</v>
      </c>
    </row>
    <row r="13" spans="1:13" ht="11.25">
      <c r="A13" s="8" t="s">
        <v>37</v>
      </c>
      <c r="B13" s="9">
        <v>222</v>
      </c>
      <c r="C13" s="9">
        <v>2</v>
      </c>
      <c r="D13" s="9">
        <v>281</v>
      </c>
      <c r="E13" s="9"/>
      <c r="F13" s="9">
        <v>216</v>
      </c>
      <c r="G13" s="9">
        <v>1</v>
      </c>
      <c r="H13" s="9">
        <v>271</v>
      </c>
      <c r="I13" s="18">
        <f t="shared" si="0"/>
        <v>1</v>
      </c>
      <c r="J13" s="19" t="s">
        <v>49</v>
      </c>
      <c r="K13" s="18" t="str">
        <f t="shared" si="1"/>
        <v>set.</v>
      </c>
      <c r="L13" s="61" t="s">
        <v>37</v>
      </c>
      <c r="M13" s="18" t="str">
        <f t="shared" si="2"/>
        <v>settembre</v>
      </c>
    </row>
    <row r="14" spans="1:13" ht="11.25">
      <c r="A14" s="8" t="s">
        <v>38</v>
      </c>
      <c r="B14" s="9">
        <v>269</v>
      </c>
      <c r="C14" s="9">
        <v>3</v>
      </c>
      <c r="D14" s="9">
        <v>344</v>
      </c>
      <c r="E14" s="9"/>
      <c r="F14" s="9">
        <v>254</v>
      </c>
      <c r="G14" s="9">
        <v>3</v>
      </c>
      <c r="H14" s="9">
        <v>344</v>
      </c>
      <c r="I14" s="18">
        <f t="shared" si="0"/>
        <v>1</v>
      </c>
      <c r="J14" s="19" t="s">
        <v>50</v>
      </c>
      <c r="K14" s="18" t="str">
        <f t="shared" si="1"/>
        <v>ott.</v>
      </c>
      <c r="L14" s="61" t="s">
        <v>38</v>
      </c>
      <c r="M14" s="18" t="str">
        <f t="shared" si="2"/>
        <v>ottobre</v>
      </c>
    </row>
    <row r="15" spans="1:13" ht="11.25">
      <c r="A15" s="8" t="s">
        <v>39</v>
      </c>
      <c r="B15" s="9">
        <v>248</v>
      </c>
      <c r="C15" s="9">
        <v>1</v>
      </c>
      <c r="D15" s="9">
        <v>328</v>
      </c>
      <c r="E15" s="9"/>
      <c r="F15" s="9">
        <v>223</v>
      </c>
      <c r="G15" s="9">
        <v>1</v>
      </c>
      <c r="H15" s="9">
        <v>264</v>
      </c>
      <c r="I15" s="18">
        <f t="shared" si="0"/>
        <v>1</v>
      </c>
      <c r="J15" s="19" t="s">
        <v>51</v>
      </c>
      <c r="K15" s="18" t="str">
        <f t="shared" si="1"/>
        <v>nov.</v>
      </c>
      <c r="L15" s="61" t="s">
        <v>39</v>
      </c>
      <c r="M15" s="18" t="str">
        <f t="shared" si="2"/>
        <v>novembre</v>
      </c>
    </row>
    <row r="16" spans="1:13" s="13" customFormat="1" ht="11.25">
      <c r="A16" s="8" t="s">
        <v>40</v>
      </c>
      <c r="B16" s="9">
        <v>213</v>
      </c>
      <c r="C16" s="9">
        <v>0</v>
      </c>
      <c r="D16" s="9">
        <v>290</v>
      </c>
      <c r="E16" s="9"/>
      <c r="F16" s="9">
        <v>222</v>
      </c>
      <c r="G16" s="9">
        <v>0</v>
      </c>
      <c r="H16" s="9">
        <v>278</v>
      </c>
      <c r="I16" s="18">
        <f>IF(OR(F16&gt;0,I19=1),1,0)</f>
        <v>1</v>
      </c>
      <c r="J16" s="19" t="s">
        <v>52</v>
      </c>
      <c r="K16" s="18" t="str">
        <f>IF(OR(F16&gt;0,I19=1),J16,K15)</f>
        <v>dic.</v>
      </c>
      <c r="L16" s="61" t="s">
        <v>40</v>
      </c>
      <c r="M16" s="18" t="str">
        <f>IF(OR(F16&gt;0,I19=1),L16,M15)</f>
        <v>dicembre</v>
      </c>
    </row>
    <row r="17" spans="1:13" s="13" customFormat="1" ht="6.75" customHeight="1">
      <c r="A17" s="8"/>
      <c r="B17" s="9"/>
      <c r="C17" s="9"/>
      <c r="D17" s="9"/>
      <c r="E17" s="9"/>
      <c r="F17" s="9"/>
      <c r="G17" s="9"/>
      <c r="H17" s="9"/>
      <c r="I17" s="18"/>
      <c r="J17" s="19"/>
      <c r="K17" s="18"/>
      <c r="L17" s="19"/>
      <c r="M17" s="18"/>
    </row>
    <row r="18" spans="1:13" s="13" customFormat="1" ht="12">
      <c r="A18" s="26" t="str">
        <f>"gen.-"&amp;K20</f>
        <v>gen.-dic.</v>
      </c>
      <c r="B18" s="27">
        <f>B5*campo1+B6*campo2+B7*campo3+B8*campo4+B9*campo5+B10*campo6+B11*campo7+B12*campo8+B13*campo9+B14*campo10+B15*campo11+B16*campo12</f>
        <v>2743</v>
      </c>
      <c r="C18" s="27">
        <f>C5*campo1+C6*campo2+C7*campo3+C8*campo4+C9*campo5+C10*campo6+C11*campo7+C12*campo8+C13*campo9+C14*campo10+C15*campo11+C16*campo12</f>
        <v>28</v>
      </c>
      <c r="D18" s="27">
        <f>D5*campo1+D6*campo2+D7*campo3+D8*campo4+D9*campo5+D10*campo6+D11*campo7+D12*campo8+D13*campo9+D14*campo10+D15*campo11+D16*campo12</f>
        <v>3618</v>
      </c>
      <c r="E18" s="27"/>
      <c r="F18" s="27">
        <f>F5*campo1+F6*campo2+F7*campo3+F8*campo4+F9*campo5+F10*campo6+F11*campo7+F12*campo8+F13*campo9+F14*campo10+F15*campo11+F16*campo12</f>
        <v>2506</v>
      </c>
      <c r="G18" s="27">
        <f>G5*campo1+G6*campo2+G7*campo3+G8*campo4+G9*campo5+G10*campo6+G11*campo7+G12*campo8+G13*campo9+G14*campo10+G15*campo11+G16*campo12</f>
        <v>20</v>
      </c>
      <c r="H18" s="27">
        <f>H5*campo1+H6*campo2+H7*campo3+H8*campo4+H9*campo5+H10*campo6+H11*campo7+H12*campo8+H13*campo9+H14*campo10+H15*campo11+H16*campo12</f>
        <v>3237</v>
      </c>
      <c r="I18" s="18"/>
      <c r="J18" s="19"/>
      <c r="K18" s="18"/>
      <c r="L18" s="19"/>
      <c r="M18" s="18"/>
    </row>
    <row r="19" spans="1:8" ht="12">
      <c r="A19" s="10" t="s">
        <v>16</v>
      </c>
      <c r="B19" s="14">
        <f>SUM(B5:B16)</f>
        <v>2743</v>
      </c>
      <c r="C19" s="14">
        <f>SUM(C5:C16)</f>
        <v>28</v>
      </c>
      <c r="D19" s="14">
        <f>SUM(D5:D16)</f>
        <v>3618</v>
      </c>
      <c r="E19" s="14"/>
      <c r="F19" s="14">
        <f>SUM(F5:F16)</f>
        <v>2506</v>
      </c>
      <c r="G19" s="14">
        <f>SUM(G5:G16)</f>
        <v>20</v>
      </c>
      <c r="H19" s="14">
        <f>SUM(H5:H16)</f>
        <v>3237</v>
      </c>
    </row>
    <row r="20" spans="1:13" s="1" customFormat="1" ht="22.5" customHeight="1">
      <c r="A20" s="67" t="s">
        <v>28</v>
      </c>
      <c r="B20" s="67"/>
      <c r="C20" s="67"/>
      <c r="D20" s="67"/>
      <c r="E20" s="67"/>
      <c r="F20" s="67"/>
      <c r="G20" s="67"/>
      <c r="H20" s="67"/>
      <c r="I20" s="7"/>
      <c r="J20" s="21"/>
      <c r="K20" s="23" t="str">
        <f>K16</f>
        <v>dic.</v>
      </c>
      <c r="L20" s="20"/>
      <c r="M20" s="22" t="str">
        <f>M16</f>
        <v>dicembre</v>
      </c>
    </row>
    <row r="21" spans="1:5" ht="11.25">
      <c r="A21" s="11" t="s">
        <v>0</v>
      </c>
      <c r="B21" s="11"/>
      <c r="C21" s="11"/>
      <c r="D21" s="11"/>
      <c r="E21" s="11"/>
    </row>
    <row r="22" spans="1:7" ht="11.25">
      <c r="A22" s="15" t="s">
        <v>17</v>
      </c>
      <c r="F22" s="30"/>
      <c r="G22" s="30"/>
    </row>
    <row r="23" spans="6:8" ht="11.25">
      <c r="F23" s="30"/>
      <c r="G23" s="30"/>
      <c r="H23" s="30"/>
    </row>
    <row r="24" spans="1:8" ht="11.25" hidden="1">
      <c r="A24" s="18"/>
      <c r="B24" s="18"/>
      <c r="C24" s="18"/>
      <c r="D24" s="18"/>
      <c r="E24" s="18"/>
      <c r="F24" s="45">
        <f>(F18-B18)*100/B18</f>
        <v>-8.64017499088589</v>
      </c>
      <c r="G24" s="45">
        <f>(G18-C18)*100/C18</f>
        <v>-28.571428571428573</v>
      </c>
      <c r="H24" s="45">
        <f>(H18-D18)*100/D18</f>
        <v>-10.530679933665008</v>
      </c>
    </row>
    <row r="25" spans="1:8" ht="11.25" hidden="1">
      <c r="A25" s="18"/>
      <c r="B25" s="69"/>
      <c r="C25" s="69"/>
      <c r="D25" s="69"/>
      <c r="E25" s="33"/>
      <c r="F25" s="69"/>
      <c r="G25" s="69"/>
      <c r="H25" s="69"/>
    </row>
    <row r="26" spans="1:16" ht="13.5" hidden="1">
      <c r="A26" s="18"/>
      <c r="B26" s="54"/>
      <c r="C26" s="54"/>
      <c r="D26" s="54"/>
      <c r="E26" s="54"/>
      <c r="F26" s="54"/>
      <c r="G26" s="54"/>
      <c r="H26" s="54"/>
      <c r="M26" s="3"/>
      <c r="N26" s="68"/>
      <c r="O26" s="68"/>
      <c r="P26" s="68"/>
    </row>
    <row r="27" spans="1:16" ht="11.25" hidden="1">
      <c r="A27" s="18"/>
      <c r="B27" s="41"/>
      <c r="C27" s="41"/>
      <c r="D27" s="41"/>
      <c r="E27" s="41"/>
      <c r="F27" s="41"/>
      <c r="G27" s="41"/>
      <c r="H27" s="41"/>
      <c r="M27" s="55"/>
      <c r="N27" s="56"/>
      <c r="O27" s="57"/>
      <c r="P27" s="57"/>
    </row>
    <row r="28" spans="1:16" ht="11.25" hidden="1">
      <c r="A28" s="18"/>
      <c r="B28" s="41"/>
      <c r="C28" s="41"/>
      <c r="D28" s="41"/>
      <c r="E28" s="18"/>
      <c r="F28" s="41"/>
      <c r="G28" s="41"/>
      <c r="H28" s="41"/>
      <c r="M28" s="58"/>
      <c r="N28" s="50"/>
      <c r="O28" s="50"/>
      <c r="P28" s="50"/>
    </row>
    <row r="29" spans="1:16" ht="11.25" hidden="1">
      <c r="A29" s="18"/>
      <c r="B29" s="18"/>
      <c r="C29" s="18"/>
      <c r="D29" s="18"/>
      <c r="E29" s="18"/>
      <c r="F29" s="41"/>
      <c r="G29" s="41"/>
      <c r="H29" s="41"/>
      <c r="M29" s="58"/>
      <c r="N29" s="50"/>
      <c r="O29" s="50"/>
      <c r="P29" s="50"/>
    </row>
    <row r="30" spans="1:16" ht="11.25" hidden="1">
      <c r="A30" s="18"/>
      <c r="B30" s="18"/>
      <c r="C30" s="18"/>
      <c r="D30" s="18"/>
      <c r="E30" s="18"/>
      <c r="F30" s="41"/>
      <c r="G30" s="41"/>
      <c r="H30" s="41"/>
      <c r="M30" s="58"/>
      <c r="N30" s="50"/>
      <c r="O30" s="50"/>
      <c r="P30" s="50"/>
    </row>
    <row r="31" spans="1:16" ht="11.25" hidden="1">
      <c r="A31" s="5"/>
      <c r="B31" s="5"/>
      <c r="C31" s="5"/>
      <c r="D31" s="5"/>
      <c r="E31" s="5"/>
      <c r="M31" s="58"/>
      <c r="N31" s="50"/>
      <c r="O31" s="50"/>
      <c r="P31" s="50"/>
    </row>
    <row r="32" spans="13:16" ht="11.25" hidden="1">
      <c r="M32" s="58"/>
      <c r="N32" s="50"/>
      <c r="O32" s="50"/>
      <c r="P32" s="50"/>
    </row>
    <row r="33" spans="13:19" ht="11.25" hidden="1">
      <c r="M33" s="58"/>
      <c r="N33" s="50"/>
      <c r="O33" s="50"/>
      <c r="P33" s="50"/>
      <c r="Q33" s="30"/>
      <c r="R33" s="30"/>
      <c r="S33" s="30"/>
    </row>
    <row r="34" spans="13:16" ht="11.25" hidden="1">
      <c r="M34" s="58"/>
      <c r="N34" s="50"/>
      <c r="O34" s="50"/>
      <c r="P34" s="50"/>
    </row>
    <row r="35" spans="13:16" ht="11.25" hidden="1">
      <c r="M35" s="58"/>
      <c r="N35" s="50"/>
      <c r="O35" s="50"/>
      <c r="P35" s="50"/>
    </row>
    <row r="36" spans="13:16" ht="11.25" hidden="1">
      <c r="M36" s="58"/>
      <c r="N36" s="50"/>
      <c r="O36" s="50"/>
      <c r="P36" s="50"/>
    </row>
    <row r="37" spans="13:16" ht="11.25" hidden="1">
      <c r="M37" s="58"/>
      <c r="N37" s="50"/>
      <c r="O37" s="50"/>
      <c r="P37" s="50"/>
    </row>
    <row r="38" spans="13:16" ht="11.25" hidden="1">
      <c r="M38" s="58"/>
      <c r="N38" s="50"/>
      <c r="O38" s="50"/>
      <c r="P38" s="50"/>
    </row>
    <row r="39" spans="13:19" ht="11.25" hidden="1">
      <c r="M39" s="58"/>
      <c r="N39" s="50"/>
      <c r="O39" s="50"/>
      <c r="P39" s="50"/>
      <c r="Q39" s="30"/>
      <c r="R39" s="30"/>
      <c r="S39" s="30"/>
    </row>
    <row r="40" spans="13:16" ht="12" hidden="1">
      <c r="M40" s="59"/>
      <c r="N40" s="60"/>
      <c r="O40" s="60"/>
      <c r="P40" s="60"/>
    </row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6">
    <mergeCell ref="N26:P26"/>
    <mergeCell ref="B3:D3"/>
    <mergeCell ref="F3:H3"/>
    <mergeCell ref="A20:H20"/>
    <mergeCell ref="B25:D25"/>
    <mergeCell ref="F25:H25"/>
  </mergeCells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95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A23" sqref="A23:IV23"/>
    </sheetView>
  </sheetViews>
  <sheetFormatPr defaultColWidth="9.125" defaultRowHeight="12"/>
  <cols>
    <col min="1" max="1" width="11.75390625" style="0" customWidth="1"/>
    <col min="2" max="2" width="14.75390625" style="0" customWidth="1"/>
    <col min="3" max="4" width="15.125" style="0" customWidth="1"/>
    <col min="5" max="5" width="0.875" style="0" customWidth="1"/>
    <col min="6" max="6" width="14.75390625" style="5" customWidth="1"/>
    <col min="7" max="8" width="15.125" style="5" customWidth="1"/>
    <col min="9" max="9" width="0" style="5" hidden="1" customWidth="1"/>
    <col min="10" max="10" width="5.00390625" style="5" hidden="1" customWidth="1"/>
    <col min="11" max="13" width="0" style="5" hidden="1" customWidth="1"/>
    <col min="14" max="16384" width="9.125" style="5" customWidth="1"/>
  </cols>
  <sheetData>
    <row r="1" spans="1:10" s="1" customFormat="1" ht="19.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9.5" customHeight="1">
      <c r="A2" s="4" t="str">
        <f>CONCATENATE("da ",A5," ",B3," a ",M20," ",F3)</f>
        <v>da gennaio 2006 a dicembre 2007</v>
      </c>
      <c r="B2" s="6"/>
      <c r="C2" s="6"/>
      <c r="D2" s="12"/>
      <c r="E2" s="12"/>
      <c r="F2" s="2"/>
      <c r="G2" s="2"/>
      <c r="H2" s="2"/>
      <c r="I2" s="2"/>
      <c r="J2" s="2"/>
    </row>
    <row r="3" spans="1:10" s="1" customFormat="1" ht="19.5" customHeight="1">
      <c r="A3" s="28"/>
      <c r="B3" s="66">
        <v>2006</v>
      </c>
      <c r="C3" s="66"/>
      <c r="D3" s="66"/>
      <c r="E3" s="24"/>
      <c r="F3" s="66">
        <v>2007</v>
      </c>
      <c r="G3" s="66"/>
      <c r="H3" s="66"/>
      <c r="I3" s="2"/>
      <c r="J3" s="2"/>
    </row>
    <row r="4" spans="1:8" ht="23.25" customHeight="1">
      <c r="A4" s="29"/>
      <c r="B4" s="16" t="s">
        <v>19</v>
      </c>
      <c r="C4" s="17" t="s">
        <v>18</v>
      </c>
      <c r="D4" s="25" t="s">
        <v>3</v>
      </c>
      <c r="E4" s="17"/>
      <c r="F4" s="16" t="s">
        <v>19</v>
      </c>
      <c r="G4" s="17" t="s">
        <v>18</v>
      </c>
      <c r="H4" s="25" t="s">
        <v>3</v>
      </c>
    </row>
    <row r="5" spans="1:13" ht="17.25" customHeight="1">
      <c r="A5" s="8" t="s">
        <v>29</v>
      </c>
      <c r="B5" s="9">
        <v>206</v>
      </c>
      <c r="C5" s="9">
        <v>5</v>
      </c>
      <c r="D5" s="9">
        <v>274</v>
      </c>
      <c r="E5" s="9"/>
      <c r="F5" s="9">
        <v>210</v>
      </c>
      <c r="G5" s="9">
        <v>2</v>
      </c>
      <c r="H5" s="9">
        <v>261</v>
      </c>
      <c r="I5" s="18">
        <f aca="true" t="shared" si="0" ref="I5:I15">IF(OR(F5&gt;0,I6=1),1,0)</f>
        <v>1</v>
      </c>
      <c r="J5" s="19" t="s">
        <v>41</v>
      </c>
      <c r="K5" s="18" t="str">
        <f>IF(OR(F5&gt;0,I6=1),J5,"")</f>
        <v>gen</v>
      </c>
      <c r="L5" s="61" t="s">
        <v>29</v>
      </c>
      <c r="M5" s="18" t="str">
        <f>IF(OR(F5&gt;0,I6=1),L5,"")</f>
        <v>gennaio</v>
      </c>
    </row>
    <row r="6" spans="1:13" ht="11.25">
      <c r="A6" s="8" t="s">
        <v>30</v>
      </c>
      <c r="B6" s="9">
        <v>188</v>
      </c>
      <c r="C6" s="9">
        <v>2</v>
      </c>
      <c r="D6" s="9">
        <v>237</v>
      </c>
      <c r="E6" s="9"/>
      <c r="F6" s="9">
        <v>188</v>
      </c>
      <c r="G6" s="9">
        <v>2</v>
      </c>
      <c r="H6" s="9">
        <v>244</v>
      </c>
      <c r="I6" s="18">
        <f t="shared" si="0"/>
        <v>1</v>
      </c>
      <c r="J6" s="19" t="s">
        <v>42</v>
      </c>
      <c r="K6" s="18" t="str">
        <f aca="true" t="shared" si="1" ref="K6:K15">IF(OR(F6&gt;0,I7=1),J6,K5)</f>
        <v>feb.</v>
      </c>
      <c r="L6" s="61" t="s">
        <v>30</v>
      </c>
      <c r="M6" s="18" t="str">
        <f aca="true" t="shared" si="2" ref="M6:M15">IF(OR(F6&gt;0,I7=1),L6,M5)</f>
        <v>febbraio</v>
      </c>
    </row>
    <row r="7" spans="1:13" ht="12.75" customHeight="1">
      <c r="A7" s="8" t="s">
        <v>31</v>
      </c>
      <c r="B7" s="9">
        <v>208</v>
      </c>
      <c r="C7" s="9">
        <v>1</v>
      </c>
      <c r="D7" s="9">
        <v>276</v>
      </c>
      <c r="E7" s="9"/>
      <c r="F7" s="9">
        <v>270</v>
      </c>
      <c r="G7" s="9">
        <v>3</v>
      </c>
      <c r="H7" s="9">
        <v>368</v>
      </c>
      <c r="I7" s="18">
        <f t="shared" si="0"/>
        <v>1</v>
      </c>
      <c r="J7" s="19" t="s">
        <v>43</v>
      </c>
      <c r="K7" s="18" t="str">
        <f t="shared" si="1"/>
        <v>mar.</v>
      </c>
      <c r="L7" s="61" t="s">
        <v>31</v>
      </c>
      <c r="M7" s="18" t="str">
        <f t="shared" si="2"/>
        <v>marzo</v>
      </c>
    </row>
    <row r="8" spans="1:13" ht="11.25">
      <c r="A8" s="8" t="s">
        <v>32</v>
      </c>
      <c r="B8" s="9">
        <v>223</v>
      </c>
      <c r="C8" s="9">
        <v>2</v>
      </c>
      <c r="D8" s="9">
        <v>290</v>
      </c>
      <c r="E8" s="9"/>
      <c r="F8" s="9">
        <v>233</v>
      </c>
      <c r="G8" s="9">
        <v>6</v>
      </c>
      <c r="H8" s="9">
        <v>314</v>
      </c>
      <c r="I8" s="18">
        <f t="shared" si="0"/>
        <v>1</v>
      </c>
      <c r="J8" s="19" t="s">
        <v>44</v>
      </c>
      <c r="K8" s="18" t="str">
        <f t="shared" si="1"/>
        <v>apr.</v>
      </c>
      <c r="L8" s="61" t="s">
        <v>32</v>
      </c>
      <c r="M8" s="18" t="str">
        <f t="shared" si="2"/>
        <v>aprile</v>
      </c>
    </row>
    <row r="9" spans="1:13" s="13" customFormat="1" ht="11.25">
      <c r="A9" s="8" t="s">
        <v>33</v>
      </c>
      <c r="B9" s="9">
        <v>252</v>
      </c>
      <c r="C9" s="9">
        <v>2</v>
      </c>
      <c r="D9" s="9">
        <v>336</v>
      </c>
      <c r="E9" s="9"/>
      <c r="F9" s="9">
        <v>255</v>
      </c>
      <c r="G9" s="9">
        <v>4</v>
      </c>
      <c r="H9" s="9">
        <v>324</v>
      </c>
      <c r="I9" s="18">
        <f t="shared" si="0"/>
        <v>1</v>
      </c>
      <c r="J9" s="19" t="s">
        <v>45</v>
      </c>
      <c r="K9" s="18" t="str">
        <f t="shared" si="1"/>
        <v>mag.</v>
      </c>
      <c r="L9" s="61" t="s">
        <v>33</v>
      </c>
      <c r="M9" s="18" t="str">
        <f t="shared" si="2"/>
        <v>maggio</v>
      </c>
    </row>
    <row r="10" spans="1:13" ht="11.25">
      <c r="A10" s="8" t="s">
        <v>34</v>
      </c>
      <c r="B10" s="9">
        <v>263</v>
      </c>
      <c r="C10" s="9">
        <v>5</v>
      </c>
      <c r="D10" s="9">
        <v>339</v>
      </c>
      <c r="E10" s="9"/>
      <c r="F10" s="9">
        <v>232</v>
      </c>
      <c r="G10" s="9">
        <v>4</v>
      </c>
      <c r="H10" s="9">
        <v>298</v>
      </c>
      <c r="I10" s="18">
        <f t="shared" si="0"/>
        <v>1</v>
      </c>
      <c r="J10" s="19" t="s">
        <v>46</v>
      </c>
      <c r="K10" s="18" t="str">
        <f t="shared" si="1"/>
        <v>giu.</v>
      </c>
      <c r="L10" s="61" t="s">
        <v>34</v>
      </c>
      <c r="M10" s="18" t="str">
        <f t="shared" si="2"/>
        <v>giugno</v>
      </c>
    </row>
    <row r="11" spans="1:13" ht="11.25">
      <c r="A11" s="8" t="s">
        <v>35</v>
      </c>
      <c r="B11" s="9">
        <v>249</v>
      </c>
      <c r="C11" s="9">
        <v>7</v>
      </c>
      <c r="D11" s="9">
        <v>321</v>
      </c>
      <c r="E11" s="9"/>
      <c r="F11" s="9">
        <v>261</v>
      </c>
      <c r="G11" s="9">
        <v>0</v>
      </c>
      <c r="H11" s="9">
        <v>361</v>
      </c>
      <c r="I11" s="18">
        <f t="shared" si="0"/>
        <v>1</v>
      </c>
      <c r="J11" s="19" t="s">
        <v>47</v>
      </c>
      <c r="K11" s="18" t="str">
        <f t="shared" si="1"/>
        <v>lug.</v>
      </c>
      <c r="L11" s="61" t="s">
        <v>35</v>
      </c>
      <c r="M11" s="18" t="str">
        <f t="shared" si="2"/>
        <v>luglio</v>
      </c>
    </row>
    <row r="12" spans="1:13" s="13" customFormat="1" ht="11.25">
      <c r="A12" s="8" t="s">
        <v>36</v>
      </c>
      <c r="B12" s="9">
        <v>141</v>
      </c>
      <c r="C12" s="9">
        <v>6</v>
      </c>
      <c r="D12" s="9">
        <v>197</v>
      </c>
      <c r="E12" s="9"/>
      <c r="F12" s="9">
        <v>142</v>
      </c>
      <c r="G12" s="9">
        <v>1</v>
      </c>
      <c r="H12" s="9">
        <v>205</v>
      </c>
      <c r="I12" s="18">
        <f t="shared" si="0"/>
        <v>1</v>
      </c>
      <c r="J12" s="19" t="s">
        <v>48</v>
      </c>
      <c r="K12" s="18" t="str">
        <f t="shared" si="1"/>
        <v>ago.</v>
      </c>
      <c r="L12" s="61" t="s">
        <v>36</v>
      </c>
      <c r="M12" s="18" t="str">
        <f t="shared" si="2"/>
        <v>agosto</v>
      </c>
    </row>
    <row r="13" spans="1:13" ht="11.25">
      <c r="A13" s="8" t="s">
        <v>37</v>
      </c>
      <c r="B13" s="9">
        <v>241</v>
      </c>
      <c r="C13" s="9">
        <v>2</v>
      </c>
      <c r="D13" s="9">
        <v>328</v>
      </c>
      <c r="E13" s="9"/>
      <c r="F13" s="9">
        <v>222</v>
      </c>
      <c r="G13" s="9">
        <v>2</v>
      </c>
      <c r="H13" s="9">
        <v>281</v>
      </c>
      <c r="I13" s="18">
        <f t="shared" si="0"/>
        <v>1</v>
      </c>
      <c r="J13" s="19" t="s">
        <v>49</v>
      </c>
      <c r="K13" s="18" t="str">
        <f t="shared" si="1"/>
        <v>set.</v>
      </c>
      <c r="L13" s="61" t="s">
        <v>37</v>
      </c>
      <c r="M13" s="18" t="str">
        <f t="shared" si="2"/>
        <v>settembre</v>
      </c>
    </row>
    <row r="14" spans="1:13" ht="11.25">
      <c r="A14" s="8" t="s">
        <v>38</v>
      </c>
      <c r="B14" s="9">
        <v>307</v>
      </c>
      <c r="C14" s="9">
        <v>0</v>
      </c>
      <c r="D14" s="9">
        <v>394</v>
      </c>
      <c r="E14" s="9"/>
      <c r="F14" s="9">
        <v>269</v>
      </c>
      <c r="G14" s="9">
        <v>3</v>
      </c>
      <c r="H14" s="9">
        <v>344</v>
      </c>
      <c r="I14" s="18">
        <f t="shared" si="0"/>
        <v>1</v>
      </c>
      <c r="J14" s="19" t="s">
        <v>50</v>
      </c>
      <c r="K14" s="18" t="str">
        <f t="shared" si="1"/>
        <v>ott.</v>
      </c>
      <c r="L14" s="61" t="s">
        <v>38</v>
      </c>
      <c r="M14" s="18" t="str">
        <f t="shared" si="2"/>
        <v>ottobre</v>
      </c>
    </row>
    <row r="15" spans="1:13" ht="11.25">
      <c r="A15" s="8" t="s">
        <v>39</v>
      </c>
      <c r="B15" s="9">
        <v>253</v>
      </c>
      <c r="C15" s="9">
        <v>2</v>
      </c>
      <c r="D15" s="9">
        <v>316</v>
      </c>
      <c r="E15" s="9"/>
      <c r="F15" s="9">
        <v>248</v>
      </c>
      <c r="G15" s="9">
        <v>1</v>
      </c>
      <c r="H15" s="9">
        <v>328</v>
      </c>
      <c r="I15" s="18">
        <f t="shared" si="0"/>
        <v>1</v>
      </c>
      <c r="J15" s="19" t="s">
        <v>51</v>
      </c>
      <c r="K15" s="18" t="str">
        <f t="shared" si="1"/>
        <v>nov.</v>
      </c>
      <c r="L15" s="61" t="s">
        <v>39</v>
      </c>
      <c r="M15" s="18" t="str">
        <f t="shared" si="2"/>
        <v>novembre</v>
      </c>
    </row>
    <row r="16" spans="1:13" s="13" customFormat="1" ht="11.25">
      <c r="A16" s="8" t="s">
        <v>40</v>
      </c>
      <c r="B16" s="9">
        <v>209</v>
      </c>
      <c r="C16" s="9">
        <v>2</v>
      </c>
      <c r="D16" s="9">
        <v>287</v>
      </c>
      <c r="E16" s="9"/>
      <c r="F16" s="9">
        <v>213</v>
      </c>
      <c r="G16" s="9">
        <v>0</v>
      </c>
      <c r="H16" s="9">
        <v>290</v>
      </c>
      <c r="I16" s="18">
        <f>IF(OR(F16&gt;0,I19=1),1,0)</f>
        <v>1</v>
      </c>
      <c r="J16" s="19" t="s">
        <v>52</v>
      </c>
      <c r="K16" s="18" t="str">
        <f>IF(OR(F16&gt;0,I19=1),J16,K15)</f>
        <v>dic.</v>
      </c>
      <c r="L16" s="61" t="s">
        <v>40</v>
      </c>
      <c r="M16" s="18" t="str">
        <f>IF(OR(F16&gt;0,I19=1),L16,M15)</f>
        <v>dicembre</v>
      </c>
    </row>
    <row r="17" spans="1:13" s="13" customFormat="1" ht="6.75" customHeight="1">
      <c r="A17" s="8"/>
      <c r="B17" s="9"/>
      <c r="C17" s="9"/>
      <c r="D17" s="9"/>
      <c r="E17" s="9"/>
      <c r="F17" s="9"/>
      <c r="G17" s="9"/>
      <c r="H17" s="9"/>
      <c r="I17" s="18"/>
      <c r="J17" s="19"/>
      <c r="K17" s="18"/>
      <c r="L17" s="19"/>
      <c r="M17" s="18"/>
    </row>
    <row r="18" spans="1:13" s="13" customFormat="1" ht="12">
      <c r="A18" s="26" t="str">
        <f>"gen.-"&amp;K20</f>
        <v>gen.-dic.</v>
      </c>
      <c r="B18" s="27">
        <f>B5*campo1+B6*campo2+B7*campo3+B8*campo4+B9*campo5+B10*campo6+B11*campo7+B12*campo8+B13*campo9+B14*campo10+B15*campo11+B16*campo12</f>
        <v>2740</v>
      </c>
      <c r="C18" s="27">
        <f>C5*campo1+C6*campo2+C7*campo3+C8*campo4+C9*campo5+C10*campo6+C11*campo7+C12*campo8+C13*campo9+C14*campo10+C15*campo11+C16*campo12</f>
        <v>36</v>
      </c>
      <c r="D18" s="27">
        <f>D5*campo1+D6*campo2+D7*campo3+D8*campo4+D9*campo5+D10*campo6+D11*campo7+D12*campo8+D13*campo9+D14*campo10+D15*campo11+D16*campo12</f>
        <v>3595</v>
      </c>
      <c r="E18" s="27"/>
      <c r="F18" s="27">
        <f>F5*campo1+F6*campo2+F7*campo3+F8*campo4+F9*campo5+F10*campo6+F11*campo7+F12*campo8+F13*campo9+F14*campo10+F15*campo11+F16*campo12</f>
        <v>2743</v>
      </c>
      <c r="G18" s="27">
        <f>G5*campo1+G6*campo2+G7*campo3+G8*campo4+G9*campo5+G10*campo6+G11*campo7+G12*campo8+G13*campo9+G14*campo10+G15*campo11+G16*campo12</f>
        <v>28</v>
      </c>
      <c r="H18" s="27">
        <f>H5*campo1+H6*campo2+H7*campo3+H8*campo4+H9*campo5+H10*campo6+H11*campo7+H12*campo8+H13*campo9+H14*campo10+H15*campo11+H16*campo12</f>
        <v>3618</v>
      </c>
      <c r="I18" s="18"/>
      <c r="J18" s="19"/>
      <c r="K18" s="18"/>
      <c r="L18" s="19"/>
      <c r="M18" s="18"/>
    </row>
    <row r="19" spans="1:8" ht="12">
      <c r="A19" s="10" t="s">
        <v>16</v>
      </c>
      <c r="B19" s="14">
        <f>SUM(B5:B16)</f>
        <v>2740</v>
      </c>
      <c r="C19" s="14">
        <f>SUM(C5:C16)</f>
        <v>36</v>
      </c>
      <c r="D19" s="14">
        <f>SUM(D5:D16)</f>
        <v>3595</v>
      </c>
      <c r="E19" s="14"/>
      <c r="F19" s="14">
        <f>SUM(F5:F16)</f>
        <v>2743</v>
      </c>
      <c r="G19" s="14">
        <f>SUM(G5:G16)</f>
        <v>28</v>
      </c>
      <c r="H19" s="14">
        <f>SUM(H5:H16)</f>
        <v>3618</v>
      </c>
    </row>
    <row r="20" spans="1:13" s="1" customFormat="1" ht="22.5" customHeight="1">
      <c r="A20" s="67" t="s">
        <v>25</v>
      </c>
      <c r="B20" s="67"/>
      <c r="C20" s="67"/>
      <c r="D20" s="67"/>
      <c r="E20" s="67"/>
      <c r="F20" s="67"/>
      <c r="G20" s="67"/>
      <c r="H20" s="67"/>
      <c r="I20" s="7"/>
      <c r="J20" s="21"/>
      <c r="K20" s="23" t="str">
        <f>K16</f>
        <v>dic.</v>
      </c>
      <c r="L20" s="20"/>
      <c r="M20" s="22" t="str">
        <f>M16</f>
        <v>dicembre</v>
      </c>
    </row>
    <row r="21" spans="1:5" ht="11.25">
      <c r="A21" s="11" t="s">
        <v>0</v>
      </c>
      <c r="B21" s="11"/>
      <c r="C21" s="11"/>
      <c r="D21" s="11"/>
      <c r="E21" s="11"/>
    </row>
    <row r="22" spans="1:7" ht="11.25">
      <c r="A22" s="15" t="s">
        <v>17</v>
      </c>
      <c r="F22" s="30"/>
      <c r="G22" s="30"/>
    </row>
    <row r="23" spans="6:8" ht="11.25" hidden="1">
      <c r="F23" s="30">
        <f>F18-B18</f>
        <v>3</v>
      </c>
      <c r="G23" s="30">
        <f>G18-C18</f>
        <v>-8</v>
      </c>
      <c r="H23" s="30">
        <f>H18-D18</f>
        <v>23</v>
      </c>
    </row>
    <row r="24" spans="1:8" ht="11.25" hidden="1">
      <c r="A24" s="18"/>
      <c r="B24" s="18"/>
      <c r="C24" s="18"/>
      <c r="D24" s="18"/>
      <c r="E24" s="18"/>
      <c r="F24" s="45">
        <f>F23*100/B18</f>
        <v>0.10948905109489052</v>
      </c>
      <c r="G24" s="41"/>
      <c r="H24" s="45">
        <f>H23*100/D18</f>
        <v>0.6397774687065368</v>
      </c>
    </row>
    <row r="25" spans="1:8" ht="11.25" hidden="1">
      <c r="A25" s="18"/>
      <c r="B25" s="69"/>
      <c r="C25" s="69"/>
      <c r="D25" s="69"/>
      <c r="E25" s="33"/>
      <c r="F25" s="69"/>
      <c r="G25" s="69"/>
      <c r="H25" s="69"/>
    </row>
    <row r="26" spans="1:16" ht="13.5" hidden="1">
      <c r="A26" s="18"/>
      <c r="B26" s="54">
        <f aca="true" t="shared" si="3" ref="B26:H26">SUM(B5:B10)</f>
        <v>1340</v>
      </c>
      <c r="C26" s="54">
        <f t="shared" si="3"/>
        <v>17</v>
      </c>
      <c r="D26" s="54">
        <f t="shared" si="3"/>
        <v>1752</v>
      </c>
      <c r="E26" s="54">
        <f t="shared" si="3"/>
        <v>0</v>
      </c>
      <c r="F26" s="54">
        <f t="shared" si="3"/>
        <v>1388</v>
      </c>
      <c r="G26" s="54">
        <f t="shared" si="3"/>
        <v>21</v>
      </c>
      <c r="H26" s="54">
        <f t="shared" si="3"/>
        <v>1809</v>
      </c>
      <c r="I26" s="5">
        <f aca="true" t="shared" si="4" ref="I26:K27">(F26-B26)*100/B26</f>
        <v>3.582089552238806</v>
      </c>
      <c r="J26" s="5">
        <f t="shared" si="4"/>
        <v>23.529411764705884</v>
      </c>
      <c r="K26" s="5">
        <f t="shared" si="4"/>
        <v>3.2534246575342465</v>
      </c>
      <c r="M26" s="28"/>
      <c r="N26" s="70">
        <v>2007</v>
      </c>
      <c r="O26" s="70"/>
      <c r="P26" s="70"/>
    </row>
    <row r="27" spans="1:16" ht="33.75" hidden="1">
      <c r="A27" s="18"/>
      <c r="B27" s="41">
        <f aca="true" t="shared" si="5" ref="B27:H27">SUM(B11:B16)</f>
        <v>1400</v>
      </c>
      <c r="C27" s="41">
        <f t="shared" si="5"/>
        <v>19</v>
      </c>
      <c r="D27" s="41">
        <f t="shared" si="5"/>
        <v>1843</v>
      </c>
      <c r="E27" s="41">
        <f t="shared" si="5"/>
        <v>0</v>
      </c>
      <c r="F27" s="41">
        <f t="shared" si="5"/>
        <v>1355</v>
      </c>
      <c r="G27" s="41">
        <f t="shared" si="5"/>
        <v>7</v>
      </c>
      <c r="H27" s="41">
        <f t="shared" si="5"/>
        <v>1809</v>
      </c>
      <c r="I27" s="5">
        <f t="shared" si="4"/>
        <v>-3.2142857142857144</v>
      </c>
      <c r="J27" s="5">
        <f t="shared" si="4"/>
        <v>-63.1578947368421</v>
      </c>
      <c r="K27" s="5">
        <f t="shared" si="4"/>
        <v>-1.8448182311448724</v>
      </c>
      <c r="M27" s="46"/>
      <c r="N27" s="47" t="s">
        <v>27</v>
      </c>
      <c r="O27" s="25" t="s">
        <v>26</v>
      </c>
      <c r="P27" s="48" t="s">
        <v>3</v>
      </c>
    </row>
    <row r="28" spans="1:16" ht="11.25" hidden="1">
      <c r="A28" s="18"/>
      <c r="B28" s="41"/>
      <c r="C28" s="41"/>
      <c r="D28" s="41"/>
      <c r="E28" s="18"/>
      <c r="F28" s="41"/>
      <c r="G28" s="41"/>
      <c r="H28" s="41"/>
      <c r="M28" s="49" t="s">
        <v>4</v>
      </c>
      <c r="N28" s="50">
        <v>210</v>
      </c>
      <c r="O28" s="50">
        <v>2</v>
      </c>
      <c r="P28" s="51">
        <v>261</v>
      </c>
    </row>
    <row r="29" spans="1:16" ht="11.25" hidden="1">
      <c r="A29" s="18"/>
      <c r="B29" s="18"/>
      <c r="C29" s="18"/>
      <c r="D29" s="18"/>
      <c r="E29" s="18"/>
      <c r="F29" s="41"/>
      <c r="G29" s="41"/>
      <c r="H29" s="41"/>
      <c r="M29" s="49" t="s">
        <v>5</v>
      </c>
      <c r="N29" s="50">
        <v>188</v>
      </c>
      <c r="O29" s="50">
        <v>2</v>
      </c>
      <c r="P29" s="51">
        <v>244</v>
      </c>
    </row>
    <row r="30" spans="1:16" ht="11.25" hidden="1">
      <c r="A30" s="18"/>
      <c r="B30" s="18"/>
      <c r="C30" s="18"/>
      <c r="D30" s="18"/>
      <c r="E30" s="18"/>
      <c r="F30" s="41"/>
      <c r="G30" s="41"/>
      <c r="H30" s="41"/>
      <c r="M30" s="49" t="s">
        <v>6</v>
      </c>
      <c r="N30" s="50">
        <v>270</v>
      </c>
      <c r="O30" s="50">
        <v>3</v>
      </c>
      <c r="P30" s="51">
        <v>368</v>
      </c>
    </row>
    <row r="31" spans="1:16" ht="11.25" hidden="1">
      <c r="A31" s="5"/>
      <c r="B31" s="5"/>
      <c r="C31" s="5"/>
      <c r="D31" s="5"/>
      <c r="E31" s="5"/>
      <c r="M31" s="49" t="s">
        <v>7</v>
      </c>
      <c r="N31" s="50">
        <v>233</v>
      </c>
      <c r="O31" s="50">
        <v>6</v>
      </c>
      <c r="P31" s="51">
        <v>314</v>
      </c>
    </row>
    <row r="32" spans="13:16" ht="11.25" hidden="1">
      <c r="M32" s="49" t="s">
        <v>8</v>
      </c>
      <c r="N32" s="50">
        <v>255</v>
      </c>
      <c r="O32" s="50">
        <v>4</v>
      </c>
      <c r="P32" s="51">
        <v>324</v>
      </c>
    </row>
    <row r="33" spans="13:19" ht="11.25" hidden="1">
      <c r="M33" s="49" t="s">
        <v>9</v>
      </c>
      <c r="N33" s="50">
        <v>232</v>
      </c>
      <c r="O33" s="50">
        <v>4</v>
      </c>
      <c r="P33" s="51">
        <v>298</v>
      </c>
      <c r="Q33" s="30">
        <f>SUM(N28:N33)</f>
        <v>1388</v>
      </c>
      <c r="R33" s="30">
        <f>SUM(O28:O33)</f>
        <v>21</v>
      </c>
      <c r="S33" s="30">
        <f>SUM(P28:P33)</f>
        <v>1809</v>
      </c>
    </row>
    <row r="34" spans="13:16" ht="11.25" hidden="1">
      <c r="M34" s="49" t="s">
        <v>10</v>
      </c>
      <c r="N34" s="50">
        <v>261</v>
      </c>
      <c r="O34" s="50">
        <v>0</v>
      </c>
      <c r="P34" s="51">
        <v>361</v>
      </c>
    </row>
    <row r="35" spans="13:16" ht="11.25" hidden="1">
      <c r="M35" s="49" t="s">
        <v>11</v>
      </c>
      <c r="N35" s="50">
        <v>142</v>
      </c>
      <c r="O35" s="50">
        <v>1</v>
      </c>
      <c r="P35" s="51">
        <v>205</v>
      </c>
    </row>
    <row r="36" spans="13:16" ht="11.25" hidden="1">
      <c r="M36" s="49" t="s">
        <v>12</v>
      </c>
      <c r="N36" s="50">
        <v>222</v>
      </c>
      <c r="O36" s="50">
        <v>2</v>
      </c>
      <c r="P36" s="51">
        <v>281</v>
      </c>
    </row>
    <row r="37" spans="13:16" ht="11.25" hidden="1">
      <c r="M37" s="49" t="s">
        <v>13</v>
      </c>
      <c r="N37" s="50">
        <v>269</v>
      </c>
      <c r="O37" s="50">
        <v>3</v>
      </c>
      <c r="P37" s="51">
        <v>344</v>
      </c>
    </row>
    <row r="38" spans="13:16" ht="11.25" hidden="1">
      <c r="M38" s="49" t="s">
        <v>14</v>
      </c>
      <c r="N38" s="50">
        <v>248</v>
      </c>
      <c r="O38" s="50">
        <v>1</v>
      </c>
      <c r="P38" s="51">
        <v>328</v>
      </c>
    </row>
    <row r="39" spans="13:19" ht="11.25" hidden="1">
      <c r="M39" s="49" t="s">
        <v>15</v>
      </c>
      <c r="N39" s="50">
        <v>213</v>
      </c>
      <c r="O39" s="50">
        <v>0</v>
      </c>
      <c r="P39" s="51">
        <v>290</v>
      </c>
      <c r="Q39" s="30">
        <f>SUM(N34:N39)</f>
        <v>1355</v>
      </c>
      <c r="R39" s="30">
        <f>SUM(O34:O39)</f>
        <v>7</v>
      </c>
      <c r="S39" s="30">
        <f>SUM(P34:P39)</f>
        <v>1809</v>
      </c>
    </row>
    <row r="40" spans="13:16" ht="12" hidden="1">
      <c r="M40" s="52" t="s">
        <v>16</v>
      </c>
      <c r="N40" s="14">
        <f>SUM(N28:N39)</f>
        <v>2743</v>
      </c>
      <c r="O40" s="14">
        <f>SUM(O28:O39)</f>
        <v>28</v>
      </c>
      <c r="P40" s="53">
        <f>SUM(P28:P39)</f>
        <v>3618</v>
      </c>
    </row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6">
    <mergeCell ref="N26:P26"/>
    <mergeCell ref="B3:D3"/>
    <mergeCell ref="F3:H3"/>
    <mergeCell ref="A20:H20"/>
    <mergeCell ref="B25:D25"/>
    <mergeCell ref="F25:H25"/>
  </mergeCells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95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23" sqref="A23:IV23"/>
    </sheetView>
  </sheetViews>
  <sheetFormatPr defaultColWidth="9.125" defaultRowHeight="12"/>
  <cols>
    <col min="1" max="1" width="11.75390625" style="0" customWidth="1"/>
    <col min="2" max="2" width="14.75390625" style="0" customWidth="1"/>
    <col min="3" max="4" width="15.125" style="0" customWidth="1"/>
    <col min="5" max="5" width="0.875" style="0" customWidth="1"/>
    <col min="6" max="6" width="14.75390625" style="5" customWidth="1"/>
    <col min="7" max="8" width="15.125" style="5" customWidth="1"/>
    <col min="9" max="9" width="0" style="5" hidden="1" customWidth="1"/>
    <col min="10" max="10" width="5.00390625" style="5" hidden="1" customWidth="1"/>
    <col min="11" max="13" width="0" style="5" hidden="1" customWidth="1"/>
    <col min="14" max="16384" width="9.125" style="5" customWidth="1"/>
  </cols>
  <sheetData>
    <row r="1" spans="1:10" s="1" customFormat="1" ht="19.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9.5" customHeight="1">
      <c r="A2" s="4" t="str">
        <f>CONCATENATE("da ",A5," ",B3," a ",M20," ",F3)</f>
        <v>da gennaio 2005 a dicembre 2006</v>
      </c>
      <c r="B2" s="6"/>
      <c r="C2" s="6"/>
      <c r="D2" s="12"/>
      <c r="E2" s="12"/>
      <c r="F2" s="2"/>
      <c r="G2" s="2"/>
      <c r="H2" s="2"/>
      <c r="I2" s="2"/>
      <c r="J2" s="2"/>
    </row>
    <row r="3" spans="1:10" s="1" customFormat="1" ht="19.5" customHeight="1">
      <c r="A3" s="28"/>
      <c r="B3" s="66">
        <v>2005</v>
      </c>
      <c r="C3" s="66"/>
      <c r="D3" s="66"/>
      <c r="E3" s="24"/>
      <c r="F3" s="66">
        <v>2006</v>
      </c>
      <c r="G3" s="66"/>
      <c r="H3" s="66"/>
      <c r="I3" s="2"/>
      <c r="J3" s="2"/>
    </row>
    <row r="4" spans="1:8" ht="23.25" customHeight="1">
      <c r="A4" s="29"/>
      <c r="B4" s="16" t="s">
        <v>19</v>
      </c>
      <c r="C4" s="17" t="s">
        <v>18</v>
      </c>
      <c r="D4" s="25" t="s">
        <v>3</v>
      </c>
      <c r="E4" s="17"/>
      <c r="F4" s="16" t="s">
        <v>19</v>
      </c>
      <c r="G4" s="17" t="s">
        <v>18</v>
      </c>
      <c r="H4" s="25" t="s">
        <v>3</v>
      </c>
    </row>
    <row r="5" spans="1:13" ht="17.25" customHeight="1">
      <c r="A5" s="8" t="s">
        <v>29</v>
      </c>
      <c r="B5" s="9">
        <v>189</v>
      </c>
      <c r="C5" s="9">
        <v>5</v>
      </c>
      <c r="D5" s="9">
        <v>242</v>
      </c>
      <c r="E5" s="9"/>
      <c r="F5" s="9">
        <v>206</v>
      </c>
      <c r="G5" s="9">
        <v>5</v>
      </c>
      <c r="H5" s="9">
        <v>274</v>
      </c>
      <c r="I5" s="18">
        <f aca="true" t="shared" si="0" ref="I5:I15">IF(OR(F5&gt;0,I6=1),1,0)</f>
        <v>1</v>
      </c>
      <c r="J5" s="19" t="s">
        <v>41</v>
      </c>
      <c r="K5" s="18" t="str">
        <f>IF(OR(F5&gt;0,I6=1),J5,"")</f>
        <v>gen</v>
      </c>
      <c r="L5" s="61" t="s">
        <v>29</v>
      </c>
      <c r="M5" s="18" t="str">
        <f>IF(OR(F5&gt;0,I6=1),L5,"")</f>
        <v>gennaio</v>
      </c>
    </row>
    <row r="6" spans="1:13" ht="11.25">
      <c r="A6" s="8" t="s">
        <v>30</v>
      </c>
      <c r="B6" s="9">
        <v>162</v>
      </c>
      <c r="C6" s="9">
        <v>2</v>
      </c>
      <c r="D6" s="9">
        <v>205</v>
      </c>
      <c r="E6" s="9"/>
      <c r="F6" s="9">
        <v>188</v>
      </c>
      <c r="G6" s="9">
        <v>2</v>
      </c>
      <c r="H6" s="9">
        <v>237</v>
      </c>
      <c r="I6" s="18">
        <f t="shared" si="0"/>
        <v>1</v>
      </c>
      <c r="J6" s="19" t="s">
        <v>42</v>
      </c>
      <c r="K6" s="18" t="str">
        <f aca="true" t="shared" si="1" ref="K6:K15">IF(OR(F6&gt;0,I7=1),J6,K5)</f>
        <v>feb.</v>
      </c>
      <c r="L6" s="61" t="s">
        <v>30</v>
      </c>
      <c r="M6" s="18" t="str">
        <f aca="true" t="shared" si="2" ref="M6:M15">IF(OR(F6&gt;0,I7=1),L6,M5)</f>
        <v>febbraio</v>
      </c>
    </row>
    <row r="7" spans="1:13" ht="12.75" customHeight="1">
      <c r="A7" s="8" t="s">
        <v>31</v>
      </c>
      <c r="B7" s="9">
        <v>200</v>
      </c>
      <c r="C7" s="9">
        <v>1</v>
      </c>
      <c r="D7" s="9">
        <v>264</v>
      </c>
      <c r="E7" s="9"/>
      <c r="F7" s="9">
        <v>208</v>
      </c>
      <c r="G7" s="9">
        <v>1</v>
      </c>
      <c r="H7" s="9">
        <v>276</v>
      </c>
      <c r="I7" s="18">
        <f t="shared" si="0"/>
        <v>1</v>
      </c>
      <c r="J7" s="19" t="s">
        <v>43</v>
      </c>
      <c r="K7" s="18" t="str">
        <f t="shared" si="1"/>
        <v>mar.</v>
      </c>
      <c r="L7" s="61" t="s">
        <v>31</v>
      </c>
      <c r="M7" s="18" t="str">
        <f t="shared" si="2"/>
        <v>marzo</v>
      </c>
    </row>
    <row r="8" spans="1:13" ht="11.25">
      <c r="A8" s="8" t="s">
        <v>32</v>
      </c>
      <c r="B8" s="9">
        <v>231</v>
      </c>
      <c r="C8" s="9">
        <v>1</v>
      </c>
      <c r="D8" s="9">
        <v>295</v>
      </c>
      <c r="E8" s="9"/>
      <c r="F8" s="9">
        <v>223</v>
      </c>
      <c r="G8" s="9">
        <v>2</v>
      </c>
      <c r="H8" s="9">
        <v>290</v>
      </c>
      <c r="I8" s="18">
        <f t="shared" si="0"/>
        <v>1</v>
      </c>
      <c r="J8" s="19" t="s">
        <v>44</v>
      </c>
      <c r="K8" s="18" t="str">
        <f t="shared" si="1"/>
        <v>apr.</v>
      </c>
      <c r="L8" s="61" t="s">
        <v>32</v>
      </c>
      <c r="M8" s="18" t="str">
        <f t="shared" si="2"/>
        <v>aprile</v>
      </c>
    </row>
    <row r="9" spans="1:13" s="13" customFormat="1" ht="11.25">
      <c r="A9" s="8" t="s">
        <v>33</v>
      </c>
      <c r="B9" s="9">
        <v>281</v>
      </c>
      <c r="C9" s="9">
        <v>1</v>
      </c>
      <c r="D9" s="9">
        <v>346</v>
      </c>
      <c r="E9" s="9"/>
      <c r="F9" s="9">
        <v>252</v>
      </c>
      <c r="G9" s="9">
        <v>2</v>
      </c>
      <c r="H9" s="9">
        <v>336</v>
      </c>
      <c r="I9" s="18">
        <f t="shared" si="0"/>
        <v>1</v>
      </c>
      <c r="J9" s="19" t="s">
        <v>45</v>
      </c>
      <c r="K9" s="18" t="str">
        <f t="shared" si="1"/>
        <v>mag.</v>
      </c>
      <c r="L9" s="61" t="s">
        <v>33</v>
      </c>
      <c r="M9" s="18" t="str">
        <f t="shared" si="2"/>
        <v>maggio</v>
      </c>
    </row>
    <row r="10" spans="1:13" ht="11.25">
      <c r="A10" s="8" t="s">
        <v>34</v>
      </c>
      <c r="B10" s="9">
        <v>255</v>
      </c>
      <c r="C10" s="9">
        <v>0</v>
      </c>
      <c r="D10" s="9">
        <v>339</v>
      </c>
      <c r="E10" s="9"/>
      <c r="F10" s="9">
        <v>263</v>
      </c>
      <c r="G10" s="9">
        <v>5</v>
      </c>
      <c r="H10" s="9">
        <v>339</v>
      </c>
      <c r="I10" s="18">
        <f t="shared" si="0"/>
        <v>1</v>
      </c>
      <c r="J10" s="19" t="s">
        <v>46</v>
      </c>
      <c r="K10" s="18" t="str">
        <f t="shared" si="1"/>
        <v>giu.</v>
      </c>
      <c r="L10" s="61" t="s">
        <v>34</v>
      </c>
      <c r="M10" s="18" t="str">
        <f t="shared" si="2"/>
        <v>giugno</v>
      </c>
    </row>
    <row r="11" spans="1:13" ht="11.25">
      <c r="A11" s="8" t="s">
        <v>35</v>
      </c>
      <c r="B11" s="9">
        <v>234</v>
      </c>
      <c r="C11" s="9">
        <v>3</v>
      </c>
      <c r="D11" s="9">
        <v>301</v>
      </c>
      <c r="E11" s="9"/>
      <c r="F11" s="9">
        <v>249</v>
      </c>
      <c r="G11" s="9">
        <v>7</v>
      </c>
      <c r="H11" s="9">
        <v>321</v>
      </c>
      <c r="I11" s="18">
        <f t="shared" si="0"/>
        <v>1</v>
      </c>
      <c r="J11" s="19" t="s">
        <v>47</v>
      </c>
      <c r="K11" s="18" t="str">
        <f t="shared" si="1"/>
        <v>lug.</v>
      </c>
      <c r="L11" s="61" t="s">
        <v>35</v>
      </c>
      <c r="M11" s="18" t="str">
        <f t="shared" si="2"/>
        <v>luglio</v>
      </c>
    </row>
    <row r="12" spans="1:13" s="13" customFormat="1" ht="11.25">
      <c r="A12" s="8" t="s">
        <v>36</v>
      </c>
      <c r="B12" s="9">
        <v>153</v>
      </c>
      <c r="C12" s="9">
        <v>0</v>
      </c>
      <c r="D12" s="9">
        <v>200</v>
      </c>
      <c r="E12" s="9"/>
      <c r="F12" s="9">
        <v>141</v>
      </c>
      <c r="G12" s="9">
        <v>6</v>
      </c>
      <c r="H12" s="9">
        <v>197</v>
      </c>
      <c r="I12" s="18">
        <f t="shared" si="0"/>
        <v>1</v>
      </c>
      <c r="J12" s="19" t="s">
        <v>48</v>
      </c>
      <c r="K12" s="18" t="str">
        <f t="shared" si="1"/>
        <v>ago.</v>
      </c>
      <c r="L12" s="61" t="s">
        <v>36</v>
      </c>
      <c r="M12" s="18" t="str">
        <f t="shared" si="2"/>
        <v>agosto</v>
      </c>
    </row>
    <row r="13" spans="1:13" ht="11.25">
      <c r="A13" s="8" t="s">
        <v>37</v>
      </c>
      <c r="B13" s="9">
        <v>231</v>
      </c>
      <c r="C13" s="9">
        <v>5</v>
      </c>
      <c r="D13" s="9">
        <v>294</v>
      </c>
      <c r="E13" s="9"/>
      <c r="F13" s="9">
        <v>241</v>
      </c>
      <c r="G13" s="9">
        <v>2</v>
      </c>
      <c r="H13" s="9">
        <v>328</v>
      </c>
      <c r="I13" s="18">
        <f t="shared" si="0"/>
        <v>1</v>
      </c>
      <c r="J13" s="19" t="s">
        <v>49</v>
      </c>
      <c r="K13" s="18" t="str">
        <f t="shared" si="1"/>
        <v>set.</v>
      </c>
      <c r="L13" s="61" t="s">
        <v>37</v>
      </c>
      <c r="M13" s="18" t="str">
        <f t="shared" si="2"/>
        <v>settembre</v>
      </c>
    </row>
    <row r="14" spans="1:13" ht="11.25">
      <c r="A14" s="8" t="s">
        <v>38</v>
      </c>
      <c r="B14" s="9">
        <v>239</v>
      </c>
      <c r="C14" s="9">
        <v>2</v>
      </c>
      <c r="D14" s="9">
        <v>301</v>
      </c>
      <c r="E14" s="9"/>
      <c r="F14" s="9">
        <v>307</v>
      </c>
      <c r="G14" s="9">
        <v>0</v>
      </c>
      <c r="H14" s="9">
        <v>394</v>
      </c>
      <c r="I14" s="18">
        <f t="shared" si="0"/>
        <v>1</v>
      </c>
      <c r="J14" s="19" t="s">
        <v>50</v>
      </c>
      <c r="K14" s="18" t="str">
        <f t="shared" si="1"/>
        <v>ott.</v>
      </c>
      <c r="L14" s="61" t="s">
        <v>38</v>
      </c>
      <c r="M14" s="18" t="str">
        <f t="shared" si="2"/>
        <v>ottobre</v>
      </c>
    </row>
    <row r="15" spans="1:13" ht="11.25">
      <c r="A15" s="8" t="s">
        <v>39</v>
      </c>
      <c r="B15" s="9">
        <v>253</v>
      </c>
      <c r="C15" s="9">
        <v>4</v>
      </c>
      <c r="D15" s="9">
        <v>322</v>
      </c>
      <c r="E15" s="9"/>
      <c r="F15" s="9">
        <v>253</v>
      </c>
      <c r="G15" s="9">
        <v>2</v>
      </c>
      <c r="H15" s="9">
        <v>316</v>
      </c>
      <c r="I15" s="18">
        <f t="shared" si="0"/>
        <v>1</v>
      </c>
      <c r="J15" s="19" t="s">
        <v>51</v>
      </c>
      <c r="K15" s="18" t="str">
        <f t="shared" si="1"/>
        <v>nov.</v>
      </c>
      <c r="L15" s="61" t="s">
        <v>39</v>
      </c>
      <c r="M15" s="18" t="str">
        <f t="shared" si="2"/>
        <v>novembre</v>
      </c>
    </row>
    <row r="16" spans="1:13" s="13" customFormat="1" ht="11.25">
      <c r="A16" s="8" t="s">
        <v>40</v>
      </c>
      <c r="B16" s="9">
        <v>261</v>
      </c>
      <c r="C16" s="9">
        <v>3</v>
      </c>
      <c r="D16" s="9">
        <v>330</v>
      </c>
      <c r="E16" s="9"/>
      <c r="F16" s="9">
        <v>209</v>
      </c>
      <c r="G16" s="9">
        <v>2</v>
      </c>
      <c r="H16" s="9">
        <v>287</v>
      </c>
      <c r="I16" s="18">
        <f>IF(OR(F16&gt;0,I19=1),1,0)</f>
        <v>1</v>
      </c>
      <c r="J16" s="19" t="s">
        <v>52</v>
      </c>
      <c r="K16" s="18" t="str">
        <f>IF(OR(F16&gt;0,I19=1),J16,K15)</f>
        <v>dic.</v>
      </c>
      <c r="L16" s="61" t="s">
        <v>40</v>
      </c>
      <c r="M16" s="18" t="str">
        <f>IF(OR(F16&gt;0,I19=1),L16,M15)</f>
        <v>dicembre</v>
      </c>
    </row>
    <row r="17" spans="1:13" s="13" customFormat="1" ht="6.75" customHeight="1">
      <c r="A17" s="8"/>
      <c r="B17" s="9"/>
      <c r="C17" s="9"/>
      <c r="D17" s="9"/>
      <c r="E17" s="9"/>
      <c r="F17" s="9"/>
      <c r="G17" s="9"/>
      <c r="H17" s="9"/>
      <c r="I17" s="18"/>
      <c r="J17" s="19"/>
      <c r="K17" s="18"/>
      <c r="L17" s="19"/>
      <c r="M17" s="18"/>
    </row>
    <row r="18" spans="1:13" s="13" customFormat="1" ht="12">
      <c r="A18" s="26" t="str">
        <f>"gen.-"&amp;K20</f>
        <v>gen.-dic.</v>
      </c>
      <c r="B18" s="27">
        <f>B5*campo1+B6*campo2+B7*campo3+B8*campo4+B9*campo5+B10*campo6+B11*campo7+B12*campo8+B13*campo9+B14*campo10+B15*campo11+B16*campo12</f>
        <v>2689</v>
      </c>
      <c r="C18" s="27">
        <f>C5*campo1+C6*campo2+C7*campo3+C8*campo4+C9*campo5+C10*campo6+C11*campo7+C12*campo8+C13*campo9+C14*campo10+C15*campo11+C16*campo12</f>
        <v>27</v>
      </c>
      <c r="D18" s="27">
        <f>D5*campo1+D6*campo2+D7*campo3+D8*campo4+D9*campo5+D10*campo6+D11*campo7+D12*campo8+D13*campo9+D14*campo10+D15*campo11+D16*campo12</f>
        <v>3439</v>
      </c>
      <c r="E18" s="27"/>
      <c r="F18" s="27">
        <f>F5*campo1+F6*campo2+F7*campo3+F8*campo4+F9*campo5+F10*campo6+F11*campo7+F12*campo8+F13*campo9+F14*campo10+F15*campo11+F16*campo12</f>
        <v>2740</v>
      </c>
      <c r="G18" s="27">
        <f>G5*campo1+G6*campo2+G7*campo3+G8*campo4+G9*campo5+G10*campo6+G11*campo7+G12*campo8+G13*campo9+G14*campo10+G15*campo11+G16*campo12</f>
        <v>36</v>
      </c>
      <c r="H18" s="27">
        <f>H5*campo1+H6*campo2+H7*campo3+H8*campo4+H9*campo5+H10*campo6+H11*campo7+H12*campo8+H13*campo9+H14*campo10+H15*campo11+H16*campo12</f>
        <v>3595</v>
      </c>
      <c r="I18" s="18"/>
      <c r="J18" s="19"/>
      <c r="K18" s="18"/>
      <c r="L18" s="19"/>
      <c r="M18" s="18"/>
    </row>
    <row r="19" spans="1:8" ht="12">
      <c r="A19" s="10" t="s">
        <v>16</v>
      </c>
      <c r="B19" s="14">
        <f>SUM(B5:B16)</f>
        <v>2689</v>
      </c>
      <c r="C19" s="14">
        <f>SUM(C5:C16)</f>
        <v>27</v>
      </c>
      <c r="D19" s="14">
        <f>SUM(D5:D16)</f>
        <v>3439</v>
      </c>
      <c r="E19" s="14"/>
      <c r="F19" s="14">
        <f>SUM(F5:F16)</f>
        <v>2740</v>
      </c>
      <c r="G19" s="14">
        <f>SUM(G5:G16)</f>
        <v>36</v>
      </c>
      <c r="H19" s="14">
        <f>SUM(H5:H16)</f>
        <v>3595</v>
      </c>
    </row>
    <row r="20" spans="1:13" s="1" customFormat="1" ht="22.5" customHeight="1">
      <c r="A20" s="67" t="s">
        <v>1</v>
      </c>
      <c r="B20" s="67"/>
      <c r="C20" s="67"/>
      <c r="D20" s="67"/>
      <c r="E20" s="67"/>
      <c r="F20" s="67"/>
      <c r="G20" s="67"/>
      <c r="H20" s="67"/>
      <c r="I20" s="7"/>
      <c r="J20" s="21"/>
      <c r="K20" s="23" t="str">
        <f>K16</f>
        <v>dic.</v>
      </c>
      <c r="L20" s="20"/>
      <c r="M20" s="22" t="str">
        <f>M16</f>
        <v>dicembre</v>
      </c>
    </row>
    <row r="21" spans="1:5" ht="11.25">
      <c r="A21" s="11" t="s">
        <v>0</v>
      </c>
      <c r="B21" s="11"/>
      <c r="C21" s="11"/>
      <c r="D21" s="11"/>
      <c r="E21" s="11"/>
    </row>
    <row r="22" spans="1:7" ht="11.25">
      <c r="A22" s="15" t="s">
        <v>17</v>
      </c>
      <c r="F22" s="30"/>
      <c r="G22" s="30"/>
    </row>
    <row r="23" spans="6:8" ht="11.25" hidden="1">
      <c r="F23" s="30">
        <f>F18-B18</f>
        <v>51</v>
      </c>
      <c r="G23" s="30">
        <f>G18-C18</f>
        <v>9</v>
      </c>
      <c r="H23" s="30">
        <f>H18-D18</f>
        <v>156</v>
      </c>
    </row>
    <row r="24" spans="1:8" ht="11.25" hidden="1">
      <c r="A24" s="18"/>
      <c r="B24" s="18"/>
      <c r="C24" s="18"/>
      <c r="D24" s="18"/>
      <c r="E24" s="18"/>
      <c r="F24" s="45">
        <f>F23*100/B18</f>
        <v>1.8966158423205652</v>
      </c>
      <c r="G24" s="41"/>
      <c r="H24" s="45">
        <f>H23*100/D18</f>
        <v>4.536202384414074</v>
      </c>
    </row>
    <row r="25" spans="1:8" ht="11.25" hidden="1">
      <c r="A25" s="18"/>
      <c r="B25" s="69"/>
      <c r="C25" s="69"/>
      <c r="D25" s="69"/>
      <c r="E25" s="33"/>
      <c r="F25" s="69"/>
      <c r="G25" s="69"/>
      <c r="H25" s="69"/>
    </row>
    <row r="26" spans="1:8" ht="11.25" hidden="1">
      <c r="A26" s="18"/>
      <c r="B26" s="42"/>
      <c r="C26" s="43"/>
      <c r="D26" s="44"/>
      <c r="E26" s="44"/>
      <c r="F26" s="42"/>
      <c r="G26" s="44"/>
      <c r="H26" s="44"/>
    </row>
    <row r="27" spans="1:8" ht="11.25" hidden="1">
      <c r="A27" s="18"/>
      <c r="B27" s="41"/>
      <c r="C27" s="41"/>
      <c r="D27" s="41"/>
      <c r="E27" s="18"/>
      <c r="F27" s="41"/>
      <c r="G27" s="41"/>
      <c r="H27" s="41"/>
    </row>
    <row r="28" spans="1:8" ht="11.25" hidden="1">
      <c r="A28" s="18"/>
      <c r="B28" s="41"/>
      <c r="C28" s="41"/>
      <c r="D28" s="41"/>
      <c r="E28" s="18"/>
      <c r="F28" s="41"/>
      <c r="G28" s="41"/>
      <c r="H28" s="41"/>
    </row>
    <row r="29" spans="1:8" ht="11.25" hidden="1">
      <c r="A29" s="18"/>
      <c r="B29" s="18"/>
      <c r="C29" s="18"/>
      <c r="D29" s="18"/>
      <c r="E29" s="18"/>
      <c r="F29" s="41"/>
      <c r="G29" s="41"/>
      <c r="H29" s="41"/>
    </row>
    <row r="30" spans="1:8" ht="11.25" hidden="1">
      <c r="A30" s="18"/>
      <c r="B30" s="18"/>
      <c r="C30" s="18"/>
      <c r="D30" s="18"/>
      <c r="E30" s="18"/>
      <c r="F30" s="41"/>
      <c r="G30" s="41"/>
      <c r="H30" s="41"/>
    </row>
    <row r="31" spans="1:5" ht="11.25" hidden="1">
      <c r="A31" s="5"/>
      <c r="B31" s="5"/>
      <c r="C31" s="5"/>
      <c r="D31" s="5"/>
      <c r="E31" s="5"/>
    </row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5">
    <mergeCell ref="B3:D3"/>
    <mergeCell ref="F3:H3"/>
    <mergeCell ref="A20:H20"/>
    <mergeCell ref="B25:D25"/>
    <mergeCell ref="F25:H25"/>
  </mergeCells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95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23" sqref="A23:IV23"/>
    </sheetView>
  </sheetViews>
  <sheetFormatPr defaultColWidth="9.125" defaultRowHeight="12"/>
  <cols>
    <col min="1" max="1" width="11.75390625" style="0" customWidth="1"/>
    <col min="2" max="2" width="14.75390625" style="0" customWidth="1"/>
    <col min="3" max="4" width="15.125" style="0" customWidth="1"/>
    <col min="5" max="5" width="0.875" style="0" customWidth="1"/>
    <col min="6" max="6" width="14.75390625" style="5" customWidth="1"/>
    <col min="7" max="8" width="15.125" style="5" customWidth="1"/>
    <col min="9" max="9" width="0" style="5" hidden="1" customWidth="1"/>
    <col min="10" max="10" width="5.00390625" style="5" hidden="1" customWidth="1"/>
    <col min="11" max="13" width="0" style="5" hidden="1" customWidth="1"/>
    <col min="14" max="16384" width="9.125" style="5" customWidth="1"/>
  </cols>
  <sheetData>
    <row r="1" spans="1:10" s="1" customFormat="1" ht="19.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9.5" customHeight="1">
      <c r="A2" s="4" t="str">
        <f>CONCATENATE("da ",A5," ",B3," a ",M20," ",F3)</f>
        <v>da gennaio 2004 a dicembre 2005</v>
      </c>
      <c r="B2" s="6"/>
      <c r="C2" s="6"/>
      <c r="D2" s="12"/>
      <c r="E2" s="12"/>
      <c r="F2" s="2"/>
      <c r="G2" s="2"/>
      <c r="H2" s="2"/>
      <c r="I2" s="2"/>
      <c r="J2" s="2"/>
    </row>
    <row r="3" spans="1:10" s="1" customFormat="1" ht="19.5" customHeight="1">
      <c r="A3" s="28"/>
      <c r="B3" s="66">
        <v>2004</v>
      </c>
      <c r="C3" s="66"/>
      <c r="D3" s="66"/>
      <c r="E3" s="24"/>
      <c r="F3" s="66">
        <v>2005</v>
      </c>
      <c r="G3" s="66"/>
      <c r="H3" s="66"/>
      <c r="I3" s="2"/>
      <c r="J3" s="2"/>
    </row>
    <row r="4" spans="1:8" ht="23.25" customHeight="1">
      <c r="A4" s="29"/>
      <c r="B4" s="16" t="s">
        <v>19</v>
      </c>
      <c r="C4" s="17" t="s">
        <v>18</v>
      </c>
      <c r="D4" s="25" t="s">
        <v>3</v>
      </c>
      <c r="E4" s="17"/>
      <c r="F4" s="16" t="s">
        <v>19</v>
      </c>
      <c r="G4" s="17" t="s">
        <v>18</v>
      </c>
      <c r="H4" s="25" t="s">
        <v>3</v>
      </c>
    </row>
    <row r="5" spans="1:13" ht="17.25" customHeight="1">
      <c r="A5" s="8" t="s">
        <v>29</v>
      </c>
      <c r="B5" s="9">
        <v>218</v>
      </c>
      <c r="C5" s="9">
        <v>3</v>
      </c>
      <c r="D5" s="9">
        <v>298</v>
      </c>
      <c r="E5" s="9"/>
      <c r="F5" s="9">
        <v>189</v>
      </c>
      <c r="G5" s="9">
        <v>5</v>
      </c>
      <c r="H5" s="9">
        <v>242</v>
      </c>
      <c r="I5" s="18">
        <f aca="true" t="shared" si="0" ref="I5:I15">IF(OR(F5&gt;0,I6=1),1,0)</f>
        <v>1</v>
      </c>
      <c r="J5" s="19" t="s">
        <v>41</v>
      </c>
      <c r="K5" s="18" t="str">
        <f>IF(OR(F5&gt;0,I6=1),J5,"")</f>
        <v>gen</v>
      </c>
      <c r="L5" s="61" t="s">
        <v>29</v>
      </c>
      <c r="M5" s="18" t="str">
        <f>IF(OR(F5&gt;0,I6=1),L5,"")</f>
        <v>gennaio</v>
      </c>
    </row>
    <row r="6" spans="1:13" ht="11.25">
      <c r="A6" s="8" t="s">
        <v>30</v>
      </c>
      <c r="B6" s="9">
        <v>205</v>
      </c>
      <c r="C6" s="9">
        <v>0</v>
      </c>
      <c r="D6" s="9">
        <v>249</v>
      </c>
      <c r="E6" s="9"/>
      <c r="F6" s="9">
        <v>162</v>
      </c>
      <c r="G6" s="9">
        <v>2</v>
      </c>
      <c r="H6" s="9">
        <v>205</v>
      </c>
      <c r="I6" s="18">
        <f t="shared" si="0"/>
        <v>1</v>
      </c>
      <c r="J6" s="19" t="s">
        <v>42</v>
      </c>
      <c r="K6" s="18" t="str">
        <f aca="true" t="shared" si="1" ref="K6:K15">IF(OR(F6&gt;0,I7=1),J6,K5)</f>
        <v>feb.</v>
      </c>
      <c r="L6" s="61" t="s">
        <v>30</v>
      </c>
      <c r="M6" s="18" t="str">
        <f aca="true" t="shared" si="2" ref="M6:M15">IF(OR(F6&gt;0,I7=1),L6,M5)</f>
        <v>febbraio</v>
      </c>
    </row>
    <row r="7" spans="1:13" ht="12.75" customHeight="1">
      <c r="A7" s="8" t="s">
        <v>31</v>
      </c>
      <c r="B7" s="9">
        <v>198</v>
      </c>
      <c r="C7" s="9">
        <v>3</v>
      </c>
      <c r="D7" s="9">
        <v>243</v>
      </c>
      <c r="E7" s="9"/>
      <c r="F7" s="9">
        <v>200</v>
      </c>
      <c r="G7" s="9">
        <v>1</v>
      </c>
      <c r="H7" s="9">
        <v>264</v>
      </c>
      <c r="I7" s="18">
        <f t="shared" si="0"/>
        <v>1</v>
      </c>
      <c r="J7" s="19" t="s">
        <v>43</v>
      </c>
      <c r="K7" s="18" t="str">
        <f t="shared" si="1"/>
        <v>mar.</v>
      </c>
      <c r="L7" s="61" t="s">
        <v>31</v>
      </c>
      <c r="M7" s="18" t="str">
        <f t="shared" si="2"/>
        <v>marzo</v>
      </c>
    </row>
    <row r="8" spans="1:13" ht="11.25">
      <c r="A8" s="8" t="s">
        <v>32</v>
      </c>
      <c r="B8" s="9">
        <v>211</v>
      </c>
      <c r="C8" s="9">
        <v>1</v>
      </c>
      <c r="D8" s="9">
        <v>267</v>
      </c>
      <c r="E8" s="9"/>
      <c r="F8" s="9">
        <v>231</v>
      </c>
      <c r="G8" s="9">
        <v>1</v>
      </c>
      <c r="H8" s="9">
        <v>295</v>
      </c>
      <c r="I8" s="18">
        <f t="shared" si="0"/>
        <v>1</v>
      </c>
      <c r="J8" s="19" t="s">
        <v>44</v>
      </c>
      <c r="K8" s="18" t="str">
        <f t="shared" si="1"/>
        <v>apr.</v>
      </c>
      <c r="L8" s="61" t="s">
        <v>32</v>
      </c>
      <c r="M8" s="18" t="str">
        <f t="shared" si="2"/>
        <v>aprile</v>
      </c>
    </row>
    <row r="9" spans="1:13" s="13" customFormat="1" ht="11.25">
      <c r="A9" s="8" t="s">
        <v>33</v>
      </c>
      <c r="B9" s="9">
        <v>253</v>
      </c>
      <c r="C9" s="9">
        <v>1</v>
      </c>
      <c r="D9" s="9">
        <v>327</v>
      </c>
      <c r="E9" s="9"/>
      <c r="F9" s="9">
        <v>281</v>
      </c>
      <c r="G9" s="9">
        <v>1</v>
      </c>
      <c r="H9" s="9">
        <v>346</v>
      </c>
      <c r="I9" s="18">
        <f t="shared" si="0"/>
        <v>1</v>
      </c>
      <c r="J9" s="19" t="s">
        <v>45</v>
      </c>
      <c r="K9" s="18" t="str">
        <f t="shared" si="1"/>
        <v>mag.</v>
      </c>
      <c r="L9" s="61" t="s">
        <v>33</v>
      </c>
      <c r="M9" s="18" t="str">
        <f t="shared" si="2"/>
        <v>maggio</v>
      </c>
    </row>
    <row r="10" spans="1:13" ht="11.25">
      <c r="A10" s="8" t="s">
        <v>34</v>
      </c>
      <c r="B10" s="9">
        <v>269</v>
      </c>
      <c r="C10" s="9">
        <v>2</v>
      </c>
      <c r="D10" s="9">
        <v>346</v>
      </c>
      <c r="E10" s="9"/>
      <c r="F10" s="9">
        <v>255</v>
      </c>
      <c r="G10" s="9">
        <v>0</v>
      </c>
      <c r="H10" s="9">
        <v>339</v>
      </c>
      <c r="I10" s="18">
        <f t="shared" si="0"/>
        <v>1</v>
      </c>
      <c r="J10" s="19" t="s">
        <v>46</v>
      </c>
      <c r="K10" s="18" t="str">
        <f t="shared" si="1"/>
        <v>giu.</v>
      </c>
      <c r="L10" s="61" t="s">
        <v>34</v>
      </c>
      <c r="M10" s="18" t="str">
        <f t="shared" si="2"/>
        <v>giugno</v>
      </c>
    </row>
    <row r="11" spans="1:13" ht="11.25">
      <c r="A11" s="8" t="s">
        <v>35</v>
      </c>
      <c r="B11" s="9">
        <v>248</v>
      </c>
      <c r="C11" s="9">
        <v>4</v>
      </c>
      <c r="D11" s="9">
        <v>313</v>
      </c>
      <c r="E11" s="9"/>
      <c r="F11" s="9">
        <v>234</v>
      </c>
      <c r="G11" s="9">
        <v>3</v>
      </c>
      <c r="H11" s="9">
        <v>301</v>
      </c>
      <c r="I11" s="18">
        <f t="shared" si="0"/>
        <v>1</v>
      </c>
      <c r="J11" s="19" t="s">
        <v>47</v>
      </c>
      <c r="K11" s="18" t="str">
        <f t="shared" si="1"/>
        <v>lug.</v>
      </c>
      <c r="L11" s="61" t="s">
        <v>35</v>
      </c>
      <c r="M11" s="18" t="str">
        <f t="shared" si="2"/>
        <v>luglio</v>
      </c>
    </row>
    <row r="12" spans="1:13" s="13" customFormat="1" ht="11.25">
      <c r="A12" s="8" t="s">
        <v>36</v>
      </c>
      <c r="B12" s="9">
        <v>166</v>
      </c>
      <c r="C12" s="9">
        <v>3</v>
      </c>
      <c r="D12" s="9">
        <v>217</v>
      </c>
      <c r="E12" s="9"/>
      <c r="F12" s="9">
        <v>153</v>
      </c>
      <c r="G12" s="9">
        <v>0</v>
      </c>
      <c r="H12" s="9">
        <v>200</v>
      </c>
      <c r="I12" s="18">
        <f t="shared" si="0"/>
        <v>1</v>
      </c>
      <c r="J12" s="19" t="s">
        <v>48</v>
      </c>
      <c r="K12" s="18" t="str">
        <f t="shared" si="1"/>
        <v>ago.</v>
      </c>
      <c r="L12" s="61" t="s">
        <v>36</v>
      </c>
      <c r="M12" s="18" t="str">
        <f t="shared" si="2"/>
        <v>agosto</v>
      </c>
    </row>
    <row r="13" spans="1:13" ht="11.25">
      <c r="A13" s="8" t="s">
        <v>37</v>
      </c>
      <c r="B13" s="9">
        <v>226</v>
      </c>
      <c r="C13" s="9">
        <v>0</v>
      </c>
      <c r="D13" s="9">
        <v>276</v>
      </c>
      <c r="E13" s="9"/>
      <c r="F13" s="9">
        <v>231</v>
      </c>
      <c r="G13" s="9">
        <v>5</v>
      </c>
      <c r="H13" s="9">
        <v>294</v>
      </c>
      <c r="I13" s="18">
        <f t="shared" si="0"/>
        <v>1</v>
      </c>
      <c r="J13" s="19" t="s">
        <v>49</v>
      </c>
      <c r="K13" s="18" t="str">
        <f t="shared" si="1"/>
        <v>set.</v>
      </c>
      <c r="L13" s="61" t="s">
        <v>37</v>
      </c>
      <c r="M13" s="18" t="str">
        <f t="shared" si="2"/>
        <v>settembre</v>
      </c>
    </row>
    <row r="14" spans="1:13" ht="11.25">
      <c r="A14" s="8" t="s">
        <v>38</v>
      </c>
      <c r="B14" s="9">
        <v>246</v>
      </c>
      <c r="C14" s="9">
        <v>8</v>
      </c>
      <c r="D14" s="9">
        <v>321</v>
      </c>
      <c r="E14" s="9"/>
      <c r="F14" s="9">
        <v>239</v>
      </c>
      <c r="G14" s="9">
        <v>2</v>
      </c>
      <c r="H14" s="9">
        <v>301</v>
      </c>
      <c r="I14" s="18">
        <f t="shared" si="0"/>
        <v>1</v>
      </c>
      <c r="J14" s="19" t="s">
        <v>50</v>
      </c>
      <c r="K14" s="18" t="str">
        <f t="shared" si="1"/>
        <v>ott.</v>
      </c>
      <c r="L14" s="61" t="s">
        <v>38</v>
      </c>
      <c r="M14" s="18" t="str">
        <f t="shared" si="2"/>
        <v>ottobre</v>
      </c>
    </row>
    <row r="15" spans="1:13" ht="11.25">
      <c r="A15" s="8" t="s">
        <v>39</v>
      </c>
      <c r="B15" s="9">
        <v>279</v>
      </c>
      <c r="C15" s="9">
        <v>3</v>
      </c>
      <c r="D15" s="9">
        <v>346</v>
      </c>
      <c r="E15" s="9"/>
      <c r="F15" s="9">
        <v>253</v>
      </c>
      <c r="G15" s="9">
        <v>4</v>
      </c>
      <c r="H15" s="9">
        <v>322</v>
      </c>
      <c r="I15" s="18">
        <f t="shared" si="0"/>
        <v>1</v>
      </c>
      <c r="J15" s="19" t="s">
        <v>51</v>
      </c>
      <c r="K15" s="18" t="str">
        <f t="shared" si="1"/>
        <v>nov.</v>
      </c>
      <c r="L15" s="61" t="s">
        <v>39</v>
      </c>
      <c r="M15" s="18" t="str">
        <f t="shared" si="2"/>
        <v>novembre</v>
      </c>
    </row>
    <row r="16" spans="1:13" s="13" customFormat="1" ht="11.25">
      <c r="A16" s="8" t="s">
        <v>40</v>
      </c>
      <c r="B16" s="9">
        <v>246</v>
      </c>
      <c r="C16" s="9">
        <v>4</v>
      </c>
      <c r="D16" s="9">
        <v>335</v>
      </c>
      <c r="E16" s="9"/>
      <c r="F16" s="9">
        <v>261</v>
      </c>
      <c r="G16" s="9">
        <v>3</v>
      </c>
      <c r="H16" s="9">
        <v>330</v>
      </c>
      <c r="I16" s="18">
        <f>IF(OR(F16&gt;0,I19=1),1,0)</f>
        <v>1</v>
      </c>
      <c r="J16" s="19" t="s">
        <v>52</v>
      </c>
      <c r="K16" s="18" t="str">
        <f>IF(OR(F16&gt;0,I19=1),J16,K15)</f>
        <v>dic.</v>
      </c>
      <c r="L16" s="61" t="s">
        <v>40</v>
      </c>
      <c r="M16" s="18" t="str">
        <f>IF(OR(F16&gt;0,I19=1),L16,M15)</f>
        <v>dicembre</v>
      </c>
    </row>
    <row r="17" spans="1:13" s="13" customFormat="1" ht="6.75" customHeight="1">
      <c r="A17" s="8"/>
      <c r="B17" s="9"/>
      <c r="C17" s="9"/>
      <c r="D17" s="9"/>
      <c r="E17" s="9"/>
      <c r="F17" s="9"/>
      <c r="G17" s="9"/>
      <c r="H17" s="9"/>
      <c r="I17" s="18"/>
      <c r="J17" s="19"/>
      <c r="K17" s="18"/>
      <c r="L17" s="19"/>
      <c r="M17" s="18"/>
    </row>
    <row r="18" spans="1:13" s="13" customFormat="1" ht="12">
      <c r="A18" s="26" t="str">
        <f>"gen.-"&amp;K20</f>
        <v>gen.-dic.</v>
      </c>
      <c r="B18" s="27">
        <f>B5*campo1+B6*campo2+B7*campo3+B8*campo4+B9*campo5+B10*campo6+B11*campo7+B12*campo8+B13*campo9+B14*campo10+B15*campo11+B16*campo12</f>
        <v>2765</v>
      </c>
      <c r="C18" s="27">
        <f>C5*campo1+C6*campo2+C7*campo3+C8*campo4+C9*campo5+C10*campo6+C11*campo7+C12*campo8+C13*campo9+C14*campo10+C15*campo11+C16*campo12</f>
        <v>32</v>
      </c>
      <c r="D18" s="27">
        <f>D5*campo1+D6*campo2+D7*campo3+D8*campo4+D9*campo5+D10*campo6+D11*campo7+D12*campo8+D13*campo9+D14*campo10+D15*campo11+D16*campo12</f>
        <v>3538</v>
      </c>
      <c r="E18" s="27"/>
      <c r="F18" s="27">
        <f>F5*campo1+F6*campo2+F7*campo3+F8*campo4+F9*campo5+F10*campo6+F11*campo7+F12*campo8+F13*campo9+F14*campo10+F15*campo11+F16*campo12</f>
        <v>2689</v>
      </c>
      <c r="G18" s="27">
        <f>G5*campo1+G6*campo2+G7*campo3+G8*campo4+G9*campo5+G10*campo6+G11*campo7+G12*campo8+G13*campo9+G14*campo10+G15*campo11+G16*campo12</f>
        <v>27</v>
      </c>
      <c r="H18" s="27">
        <f>H5*campo1+H6*campo2+H7*campo3+H8*campo4+H9*campo5+H10*campo6+H11*campo7+H12*campo8+H13*campo9+H14*campo10+H15*campo11+H16*campo12</f>
        <v>3439</v>
      </c>
      <c r="I18" s="18"/>
      <c r="J18" s="19"/>
      <c r="K18" s="18"/>
      <c r="L18" s="19"/>
      <c r="M18" s="18"/>
    </row>
    <row r="19" spans="1:8" ht="12">
      <c r="A19" s="10" t="s">
        <v>16</v>
      </c>
      <c r="B19" s="14">
        <f>SUM(B5:B16)</f>
        <v>2765</v>
      </c>
      <c r="C19" s="14">
        <f>SUM(C5:C16)</f>
        <v>32</v>
      </c>
      <c r="D19" s="14">
        <f>SUM(D5:D16)</f>
        <v>3538</v>
      </c>
      <c r="E19" s="14"/>
      <c r="F19" s="14">
        <f>SUM(F5:F16)</f>
        <v>2689</v>
      </c>
      <c r="G19" s="14">
        <f>SUM(G5:G16)</f>
        <v>27</v>
      </c>
      <c r="H19" s="14">
        <f>SUM(H5:H16)</f>
        <v>3439</v>
      </c>
    </row>
    <row r="20" spans="1:13" s="1" customFormat="1" ht="22.5" customHeight="1">
      <c r="A20" s="67" t="s">
        <v>1</v>
      </c>
      <c r="B20" s="67"/>
      <c r="C20" s="67"/>
      <c r="D20" s="67"/>
      <c r="E20" s="67"/>
      <c r="F20" s="67"/>
      <c r="G20" s="67"/>
      <c r="H20" s="67"/>
      <c r="I20" s="7"/>
      <c r="J20" s="21"/>
      <c r="K20" s="23" t="str">
        <f>K16</f>
        <v>dic.</v>
      </c>
      <c r="L20" s="20"/>
      <c r="M20" s="22" t="str">
        <f>M16</f>
        <v>dicembre</v>
      </c>
    </row>
    <row r="21" spans="1:5" ht="11.25">
      <c r="A21" s="11" t="s">
        <v>0</v>
      </c>
      <c r="B21" s="11"/>
      <c r="C21" s="11"/>
      <c r="D21" s="11"/>
      <c r="E21" s="11"/>
    </row>
    <row r="22" spans="1:7" ht="11.25">
      <c r="A22" s="15" t="s">
        <v>17</v>
      </c>
      <c r="F22" s="30"/>
      <c r="G22" s="30"/>
    </row>
    <row r="23" spans="6:8" ht="11.25" hidden="1">
      <c r="F23" s="30">
        <f>F18-B18</f>
        <v>-76</v>
      </c>
      <c r="G23" s="30">
        <f>G18-C18</f>
        <v>-5</v>
      </c>
      <c r="H23" s="30">
        <f>H18-D18</f>
        <v>-99</v>
      </c>
    </row>
    <row r="24" spans="1:8" ht="11.25" hidden="1">
      <c r="A24" s="18"/>
      <c r="B24" s="18"/>
      <c r="C24" s="18"/>
      <c r="D24" s="18"/>
      <c r="E24" s="18"/>
      <c r="F24" s="45">
        <f>F23*100/B18</f>
        <v>-2.748643761301989</v>
      </c>
      <c r="G24" s="41"/>
      <c r="H24" s="45">
        <f>H23*100/D18</f>
        <v>-2.798191068400226</v>
      </c>
    </row>
    <row r="25" spans="1:8" ht="11.25" hidden="1">
      <c r="A25" s="18"/>
      <c r="B25" s="69"/>
      <c r="C25" s="69"/>
      <c r="D25" s="69"/>
      <c r="E25" s="33"/>
      <c r="F25" s="69"/>
      <c r="G25" s="69"/>
      <c r="H25" s="69"/>
    </row>
    <row r="26" spans="1:8" ht="11.25" hidden="1">
      <c r="A26" s="18"/>
      <c r="B26" s="42"/>
      <c r="C26" s="43"/>
      <c r="D26" s="44"/>
      <c r="E26" s="44"/>
      <c r="F26" s="42"/>
      <c r="G26" s="44"/>
      <c r="H26" s="44"/>
    </row>
    <row r="27" spans="1:8" ht="11.25" hidden="1">
      <c r="A27" s="18"/>
      <c r="B27" s="41"/>
      <c r="C27" s="41"/>
      <c r="D27" s="41"/>
      <c r="E27" s="18"/>
      <c r="F27" s="41"/>
      <c r="G27" s="41"/>
      <c r="H27" s="41"/>
    </row>
    <row r="28" spans="1:8" ht="11.25" hidden="1">
      <c r="A28" s="18"/>
      <c r="B28" s="41"/>
      <c r="C28" s="41"/>
      <c r="D28" s="41"/>
      <c r="E28" s="18"/>
      <c r="F28" s="41"/>
      <c r="G28" s="41"/>
      <c r="H28" s="41"/>
    </row>
    <row r="29" spans="1:8" ht="11.25" hidden="1">
      <c r="A29" s="18"/>
      <c r="B29" s="18"/>
      <c r="C29" s="18"/>
      <c r="D29" s="18"/>
      <c r="E29" s="18"/>
      <c r="F29" s="41"/>
      <c r="G29" s="41"/>
      <c r="H29" s="41"/>
    </row>
    <row r="30" spans="1:8" ht="11.25" hidden="1">
      <c r="A30" s="18"/>
      <c r="B30" s="18"/>
      <c r="C30" s="18"/>
      <c r="D30" s="18"/>
      <c r="E30" s="18"/>
      <c r="F30" s="41"/>
      <c r="G30" s="41"/>
      <c r="H30" s="41"/>
    </row>
    <row r="31" spans="1:5" ht="11.25" hidden="1">
      <c r="A31" s="5"/>
      <c r="B31" s="5"/>
      <c r="C31" s="5"/>
      <c r="D31" s="5"/>
      <c r="E31" s="5"/>
    </row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5">
    <mergeCell ref="B3:D3"/>
    <mergeCell ref="F3:H3"/>
    <mergeCell ref="A20:H20"/>
    <mergeCell ref="B25:D25"/>
    <mergeCell ref="F25:H25"/>
  </mergeCells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95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4">
      <selection activeCell="A23" sqref="A23:IV23"/>
    </sheetView>
  </sheetViews>
  <sheetFormatPr defaultColWidth="9.125" defaultRowHeight="12"/>
  <cols>
    <col min="1" max="1" width="11.75390625" style="0" customWidth="1"/>
    <col min="2" max="2" width="14.75390625" style="0" customWidth="1"/>
    <col min="3" max="4" width="15.125" style="0" customWidth="1"/>
    <col min="5" max="5" width="0.875" style="0" customWidth="1"/>
    <col min="6" max="6" width="14.75390625" style="5" customWidth="1"/>
    <col min="7" max="8" width="15.125" style="5" customWidth="1"/>
    <col min="9" max="9" width="0" style="5" hidden="1" customWidth="1"/>
    <col min="10" max="10" width="5.00390625" style="5" hidden="1" customWidth="1"/>
    <col min="11" max="13" width="0" style="5" hidden="1" customWidth="1"/>
    <col min="14" max="16384" width="9.125" style="5" customWidth="1"/>
  </cols>
  <sheetData>
    <row r="1" spans="1:10" s="1" customFormat="1" ht="19.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9.5" customHeight="1">
      <c r="A2" s="4" t="str">
        <f>CONCATENATE("da ",A5," ",B3," a ",M20," ",F3)</f>
        <v>da gennaio 2003 a dicembre 2004</v>
      </c>
      <c r="B2" s="6"/>
      <c r="C2" s="6"/>
      <c r="D2" s="12"/>
      <c r="E2" s="12"/>
      <c r="F2" s="2"/>
      <c r="G2" s="2"/>
      <c r="H2" s="2"/>
      <c r="I2" s="2"/>
      <c r="J2" s="2"/>
    </row>
    <row r="3" spans="1:10" s="1" customFormat="1" ht="19.5" customHeight="1">
      <c r="A3" s="28"/>
      <c r="B3" s="66">
        <v>2003</v>
      </c>
      <c r="C3" s="66"/>
      <c r="D3" s="66"/>
      <c r="E3" s="24"/>
      <c r="F3" s="66">
        <v>2004</v>
      </c>
      <c r="G3" s="66"/>
      <c r="H3" s="66"/>
      <c r="I3" s="2"/>
      <c r="J3" s="2"/>
    </row>
    <row r="4" spans="1:8" ht="23.25" customHeight="1">
      <c r="A4" s="29"/>
      <c r="B4" s="16" t="s">
        <v>19</v>
      </c>
      <c r="C4" s="6" t="s">
        <v>18</v>
      </c>
      <c r="D4" s="25" t="s">
        <v>3</v>
      </c>
      <c r="E4" s="17"/>
      <c r="F4" s="16" t="s">
        <v>19</v>
      </c>
      <c r="G4" s="17" t="s">
        <v>18</v>
      </c>
      <c r="H4" s="25" t="s">
        <v>3</v>
      </c>
    </row>
    <row r="5" spans="1:13" ht="17.25" customHeight="1">
      <c r="A5" s="8" t="s">
        <v>29</v>
      </c>
      <c r="B5" s="9">
        <v>239</v>
      </c>
      <c r="C5" s="9">
        <v>5</v>
      </c>
      <c r="D5" s="9">
        <v>345</v>
      </c>
      <c r="E5" s="9"/>
      <c r="F5" s="9">
        <v>218</v>
      </c>
      <c r="G5" s="9">
        <v>3</v>
      </c>
      <c r="H5" s="9">
        <v>298</v>
      </c>
      <c r="I5" s="18">
        <f aca="true" t="shared" si="0" ref="I5:I15">IF(OR(F5&gt;0,I6=1),1,0)</f>
        <v>1</v>
      </c>
      <c r="J5" s="19" t="s">
        <v>41</v>
      </c>
      <c r="K5" s="18" t="str">
        <f>IF(OR(F5&gt;0,I6=1),J5,"")</f>
        <v>gen</v>
      </c>
      <c r="L5" s="61" t="s">
        <v>29</v>
      </c>
      <c r="M5" s="18" t="str">
        <f>IF(OR(F5&gt;0,I6=1),L5,"")</f>
        <v>gennaio</v>
      </c>
    </row>
    <row r="6" spans="1:13" ht="11.25">
      <c r="A6" s="8" t="s">
        <v>30</v>
      </c>
      <c r="B6" s="9">
        <v>202</v>
      </c>
      <c r="C6" s="9">
        <v>3</v>
      </c>
      <c r="D6" s="9">
        <v>279</v>
      </c>
      <c r="E6" s="9"/>
      <c r="F6" s="9">
        <v>205</v>
      </c>
      <c r="G6" s="9">
        <v>0</v>
      </c>
      <c r="H6" s="9">
        <v>249</v>
      </c>
      <c r="I6" s="18">
        <f t="shared" si="0"/>
        <v>1</v>
      </c>
      <c r="J6" s="19" t="s">
        <v>42</v>
      </c>
      <c r="K6" s="18" t="str">
        <f aca="true" t="shared" si="1" ref="K6:K15">IF(OR(F6&gt;0,I7=1),J6,K5)</f>
        <v>feb.</v>
      </c>
      <c r="L6" s="61" t="s">
        <v>30</v>
      </c>
      <c r="M6" s="18" t="str">
        <f aca="true" t="shared" si="2" ref="M6:M15">IF(OR(F6&gt;0,I7=1),L6,M5)</f>
        <v>febbraio</v>
      </c>
    </row>
    <row r="7" spans="1:13" ht="12.75" customHeight="1">
      <c r="A7" s="8" t="s">
        <v>31</v>
      </c>
      <c r="B7" s="9">
        <v>213</v>
      </c>
      <c r="C7" s="9">
        <v>2</v>
      </c>
      <c r="D7" s="9">
        <v>292</v>
      </c>
      <c r="E7" s="9"/>
      <c r="F7" s="9">
        <v>198</v>
      </c>
      <c r="G7" s="9">
        <v>3</v>
      </c>
      <c r="H7" s="9">
        <v>243</v>
      </c>
      <c r="I7" s="18">
        <f t="shared" si="0"/>
        <v>1</v>
      </c>
      <c r="J7" s="19" t="s">
        <v>43</v>
      </c>
      <c r="K7" s="18" t="str">
        <f t="shared" si="1"/>
        <v>mar.</v>
      </c>
      <c r="L7" s="61" t="s">
        <v>31</v>
      </c>
      <c r="M7" s="18" t="str">
        <f t="shared" si="2"/>
        <v>marzo</v>
      </c>
    </row>
    <row r="8" spans="1:13" ht="11.25">
      <c r="A8" s="8" t="s">
        <v>32</v>
      </c>
      <c r="B8" s="9">
        <v>235</v>
      </c>
      <c r="C8" s="9">
        <v>1</v>
      </c>
      <c r="D8" s="9">
        <v>328</v>
      </c>
      <c r="E8" s="9"/>
      <c r="F8" s="9">
        <v>211</v>
      </c>
      <c r="G8" s="9">
        <v>1</v>
      </c>
      <c r="H8" s="9">
        <v>267</v>
      </c>
      <c r="I8" s="18">
        <f t="shared" si="0"/>
        <v>1</v>
      </c>
      <c r="J8" s="19" t="s">
        <v>44</v>
      </c>
      <c r="K8" s="18" t="str">
        <f t="shared" si="1"/>
        <v>apr.</v>
      </c>
      <c r="L8" s="61" t="s">
        <v>32</v>
      </c>
      <c r="M8" s="18" t="str">
        <f t="shared" si="2"/>
        <v>aprile</v>
      </c>
    </row>
    <row r="9" spans="1:13" s="13" customFormat="1" ht="11.25">
      <c r="A9" s="8" t="s">
        <v>33</v>
      </c>
      <c r="B9" s="9">
        <v>301</v>
      </c>
      <c r="C9" s="9">
        <v>3</v>
      </c>
      <c r="D9" s="9">
        <v>374</v>
      </c>
      <c r="E9" s="9"/>
      <c r="F9" s="9">
        <v>253</v>
      </c>
      <c r="G9" s="9">
        <v>1</v>
      </c>
      <c r="H9" s="9">
        <v>327</v>
      </c>
      <c r="I9" s="18">
        <f t="shared" si="0"/>
        <v>1</v>
      </c>
      <c r="J9" s="19" t="s">
        <v>45</v>
      </c>
      <c r="K9" s="18" t="str">
        <f t="shared" si="1"/>
        <v>mag.</v>
      </c>
      <c r="L9" s="61" t="s">
        <v>33</v>
      </c>
      <c r="M9" s="18" t="str">
        <f t="shared" si="2"/>
        <v>maggio</v>
      </c>
    </row>
    <row r="10" spans="1:13" ht="11.25">
      <c r="A10" s="8" t="s">
        <v>34</v>
      </c>
      <c r="B10" s="9">
        <v>223</v>
      </c>
      <c r="C10" s="9">
        <v>4</v>
      </c>
      <c r="D10" s="9">
        <v>270</v>
      </c>
      <c r="E10" s="9"/>
      <c r="F10" s="9">
        <v>269</v>
      </c>
      <c r="G10" s="9">
        <v>2</v>
      </c>
      <c r="H10" s="9">
        <v>346</v>
      </c>
      <c r="I10" s="18">
        <f t="shared" si="0"/>
        <v>1</v>
      </c>
      <c r="J10" s="19" t="s">
        <v>46</v>
      </c>
      <c r="K10" s="18" t="str">
        <f t="shared" si="1"/>
        <v>giu.</v>
      </c>
      <c r="L10" s="61" t="s">
        <v>34</v>
      </c>
      <c r="M10" s="18" t="str">
        <f t="shared" si="2"/>
        <v>giugno</v>
      </c>
    </row>
    <row r="11" spans="1:13" ht="11.25">
      <c r="A11" s="8" t="s">
        <v>35</v>
      </c>
      <c r="B11" s="9">
        <v>251</v>
      </c>
      <c r="C11" s="9">
        <v>5</v>
      </c>
      <c r="D11" s="9">
        <v>304</v>
      </c>
      <c r="E11" s="9"/>
      <c r="F11" s="9">
        <v>248</v>
      </c>
      <c r="G11" s="9">
        <v>4</v>
      </c>
      <c r="H11" s="9">
        <v>313</v>
      </c>
      <c r="I11" s="18">
        <f t="shared" si="0"/>
        <v>1</v>
      </c>
      <c r="J11" s="19" t="s">
        <v>47</v>
      </c>
      <c r="K11" s="18" t="str">
        <f t="shared" si="1"/>
        <v>lug.</v>
      </c>
      <c r="L11" s="61" t="s">
        <v>35</v>
      </c>
      <c r="M11" s="18" t="str">
        <f t="shared" si="2"/>
        <v>luglio</v>
      </c>
    </row>
    <row r="12" spans="1:13" s="13" customFormat="1" ht="11.25">
      <c r="A12" s="8" t="s">
        <v>36</v>
      </c>
      <c r="B12" s="9">
        <v>119</v>
      </c>
      <c r="C12" s="9">
        <v>3</v>
      </c>
      <c r="D12" s="9">
        <v>157</v>
      </c>
      <c r="E12" s="9"/>
      <c r="F12" s="9">
        <v>166</v>
      </c>
      <c r="G12" s="9">
        <v>3</v>
      </c>
      <c r="H12" s="9">
        <v>217</v>
      </c>
      <c r="I12" s="18">
        <f t="shared" si="0"/>
        <v>1</v>
      </c>
      <c r="J12" s="19" t="s">
        <v>48</v>
      </c>
      <c r="K12" s="18" t="str">
        <f t="shared" si="1"/>
        <v>ago.</v>
      </c>
      <c r="L12" s="61" t="s">
        <v>36</v>
      </c>
      <c r="M12" s="18" t="str">
        <f t="shared" si="2"/>
        <v>agosto</v>
      </c>
    </row>
    <row r="13" spans="1:13" ht="11.25">
      <c r="A13" s="8" t="s">
        <v>37</v>
      </c>
      <c r="B13" s="9">
        <v>235</v>
      </c>
      <c r="C13" s="9">
        <v>8</v>
      </c>
      <c r="D13" s="9">
        <v>285</v>
      </c>
      <c r="E13" s="9"/>
      <c r="F13" s="9">
        <v>226</v>
      </c>
      <c r="G13" s="9">
        <v>0</v>
      </c>
      <c r="H13" s="9">
        <v>276</v>
      </c>
      <c r="I13" s="18">
        <f t="shared" si="0"/>
        <v>1</v>
      </c>
      <c r="J13" s="19" t="s">
        <v>49</v>
      </c>
      <c r="K13" s="18" t="str">
        <f t="shared" si="1"/>
        <v>set.</v>
      </c>
      <c r="L13" s="61" t="s">
        <v>37</v>
      </c>
      <c r="M13" s="18" t="str">
        <f t="shared" si="2"/>
        <v>settembre</v>
      </c>
    </row>
    <row r="14" spans="1:13" ht="11.25">
      <c r="A14" s="8" t="s">
        <v>38</v>
      </c>
      <c r="B14" s="9">
        <v>243</v>
      </c>
      <c r="C14" s="9">
        <v>3</v>
      </c>
      <c r="D14" s="9">
        <v>318</v>
      </c>
      <c r="E14" s="9"/>
      <c r="F14" s="9">
        <v>246</v>
      </c>
      <c r="G14" s="9">
        <v>8</v>
      </c>
      <c r="H14" s="9">
        <v>321</v>
      </c>
      <c r="I14" s="18">
        <f t="shared" si="0"/>
        <v>1</v>
      </c>
      <c r="J14" s="19" t="s">
        <v>50</v>
      </c>
      <c r="K14" s="18" t="str">
        <f t="shared" si="1"/>
        <v>ott.</v>
      </c>
      <c r="L14" s="61" t="s">
        <v>38</v>
      </c>
      <c r="M14" s="18" t="str">
        <f t="shared" si="2"/>
        <v>ottobre</v>
      </c>
    </row>
    <row r="15" spans="1:13" ht="11.25">
      <c r="A15" s="8" t="s">
        <v>39</v>
      </c>
      <c r="B15" s="9">
        <v>235</v>
      </c>
      <c r="C15" s="9">
        <v>4</v>
      </c>
      <c r="D15" s="9">
        <v>321</v>
      </c>
      <c r="E15" s="9"/>
      <c r="F15" s="9">
        <v>279</v>
      </c>
      <c r="G15" s="9">
        <v>3</v>
      </c>
      <c r="H15" s="9">
        <v>346</v>
      </c>
      <c r="I15" s="18">
        <f t="shared" si="0"/>
        <v>1</v>
      </c>
      <c r="J15" s="19" t="s">
        <v>51</v>
      </c>
      <c r="K15" s="18" t="str">
        <f t="shared" si="1"/>
        <v>nov.</v>
      </c>
      <c r="L15" s="61" t="s">
        <v>39</v>
      </c>
      <c r="M15" s="18" t="str">
        <f t="shared" si="2"/>
        <v>novembre</v>
      </c>
    </row>
    <row r="16" spans="1:13" s="13" customFormat="1" ht="11.25">
      <c r="A16" s="8" t="s">
        <v>40</v>
      </c>
      <c r="B16" s="9">
        <v>241</v>
      </c>
      <c r="C16" s="9">
        <v>3</v>
      </c>
      <c r="D16" s="9">
        <v>322</v>
      </c>
      <c r="E16" s="9"/>
      <c r="F16" s="9">
        <v>246</v>
      </c>
      <c r="G16" s="9">
        <v>4</v>
      </c>
      <c r="H16" s="9">
        <v>335</v>
      </c>
      <c r="I16" s="18">
        <f>IF(OR(F16&gt;0,I19=1),1,0)</f>
        <v>1</v>
      </c>
      <c r="J16" s="19" t="s">
        <v>52</v>
      </c>
      <c r="K16" s="18" t="str">
        <f>IF(OR(F16&gt;0,I19=1),J16,K15)</f>
        <v>dic.</v>
      </c>
      <c r="L16" s="61" t="s">
        <v>40</v>
      </c>
      <c r="M16" s="18" t="str">
        <f>IF(OR(F16&gt;0,I19=1),L16,M15)</f>
        <v>dicembre</v>
      </c>
    </row>
    <row r="17" spans="1:13" s="13" customFormat="1" ht="6.75" customHeight="1">
      <c r="A17" s="8"/>
      <c r="B17" s="9"/>
      <c r="C17" s="9"/>
      <c r="D17" s="9"/>
      <c r="E17" s="9"/>
      <c r="F17" s="9"/>
      <c r="G17" s="9"/>
      <c r="H17" s="9"/>
      <c r="I17" s="18"/>
      <c r="J17" s="19"/>
      <c r="K17" s="18"/>
      <c r="L17" s="19"/>
      <c r="M17" s="18"/>
    </row>
    <row r="18" spans="1:13" s="13" customFormat="1" ht="12">
      <c r="A18" s="26" t="str">
        <f>"gen.-"&amp;K20</f>
        <v>gen.-dic.</v>
      </c>
      <c r="B18" s="27">
        <f>B5*campo1+B6*campo2+B7*campo3+B8*campo4+B9*campo5+B10*campo6+B11*campo7+B12*campo8+B13*campo9+B14*campo10+B15*campo11+B16*campo12</f>
        <v>2737</v>
      </c>
      <c r="C18" s="27">
        <f>C5*campo1+C6*campo2+C7*campo3+C8*campo4+C9*campo5+C10*campo6+C11*campo7+C12*campo8+C13*campo9+C14*campo10+C15*campo11+C16*campo12</f>
        <v>44</v>
      </c>
      <c r="D18" s="27">
        <f>D5*campo1+D6*campo2+D7*campo3+D8*campo4+D9*campo5+D10*campo6+D11*campo7+D12*campo8+D13*campo9+D14*campo10+D15*campo11+D16*campo12</f>
        <v>3595</v>
      </c>
      <c r="E18" s="27"/>
      <c r="F18" s="27">
        <f>F5*campo1+F6*campo2+F7*campo3+F8*campo4+F9*campo5+F10*campo6+F11*campo7+F12*campo8+F13*campo9+F14*campo10+F15*campo11+F16*campo12</f>
        <v>2765</v>
      </c>
      <c r="G18" s="27">
        <f>G5*campo1+G6*campo2+G7*campo3+G8*campo4+G9*campo5+G10*campo6+G11*campo7+G12*campo8+G13*campo9+G14*campo10+G15*campo11+G16*campo12</f>
        <v>32</v>
      </c>
      <c r="H18" s="27">
        <f>H5*campo1+H6*campo2+H7*campo3+H8*campo4+H9*campo5+H10*campo6+H11*campo7+H12*campo8+H13*campo9+H14*campo10+H15*campo11+H16*campo12</f>
        <v>3538</v>
      </c>
      <c r="I18" s="18"/>
      <c r="J18" s="19"/>
      <c r="K18" s="18"/>
      <c r="L18" s="19"/>
      <c r="M18" s="18"/>
    </row>
    <row r="19" spans="1:8" ht="12">
      <c r="A19" s="10" t="s">
        <v>16</v>
      </c>
      <c r="B19" s="14">
        <f>SUM(B5:B16)</f>
        <v>2737</v>
      </c>
      <c r="C19" s="14">
        <f>SUM(C5:C16)</f>
        <v>44</v>
      </c>
      <c r="D19" s="14">
        <f>SUM(D5:D16)</f>
        <v>3595</v>
      </c>
      <c r="E19" s="14"/>
      <c r="F19" s="14">
        <f>SUM(F5:F16)</f>
        <v>2765</v>
      </c>
      <c r="G19" s="14">
        <f>SUM(G5:G16)</f>
        <v>32</v>
      </c>
      <c r="H19" s="14">
        <f>SUM(H5:H16)</f>
        <v>3538</v>
      </c>
    </row>
    <row r="20" spans="1:13" s="1" customFormat="1" ht="22.5" customHeight="1">
      <c r="A20" s="67" t="s">
        <v>1</v>
      </c>
      <c r="B20" s="67"/>
      <c r="C20" s="67"/>
      <c r="D20" s="67"/>
      <c r="E20" s="67"/>
      <c r="F20" s="67"/>
      <c r="G20" s="67"/>
      <c r="H20" s="67"/>
      <c r="I20" s="7"/>
      <c r="J20" s="21"/>
      <c r="K20" s="23" t="str">
        <f>K16</f>
        <v>dic.</v>
      </c>
      <c r="L20" s="20"/>
      <c r="M20" s="22" t="str">
        <f>M16</f>
        <v>dicembre</v>
      </c>
    </row>
    <row r="21" spans="1:5" ht="11.25">
      <c r="A21" s="11" t="s">
        <v>0</v>
      </c>
      <c r="B21" s="11"/>
      <c r="C21" s="11"/>
      <c r="D21" s="11"/>
      <c r="E21" s="11"/>
    </row>
    <row r="22" spans="1:7" ht="11.25">
      <c r="A22" s="15" t="s">
        <v>17</v>
      </c>
      <c r="F22" s="30"/>
      <c r="G22" s="30"/>
    </row>
    <row r="23" spans="6:8" ht="11.25" hidden="1">
      <c r="F23" s="30">
        <f>F18-B18</f>
        <v>28</v>
      </c>
      <c r="G23" s="30">
        <f>G18-C18</f>
        <v>-12</v>
      </c>
      <c r="H23" s="30">
        <f>H18-D18</f>
        <v>-57</v>
      </c>
    </row>
    <row r="24" spans="1:8" ht="11.25" hidden="1">
      <c r="A24" s="18"/>
      <c r="B24" s="18"/>
      <c r="C24" s="18"/>
      <c r="D24" s="18"/>
      <c r="E24" s="18"/>
      <c r="F24" s="41"/>
      <c r="G24" s="41"/>
      <c r="H24" s="41"/>
    </row>
    <row r="25" spans="1:8" ht="11.25" hidden="1">
      <c r="A25" s="18"/>
      <c r="B25" s="69"/>
      <c r="C25" s="69"/>
      <c r="D25" s="69"/>
      <c r="E25" s="33"/>
      <c r="F25" s="69"/>
      <c r="G25" s="69"/>
      <c r="H25" s="69"/>
    </row>
    <row r="26" spans="1:8" ht="11.25" hidden="1">
      <c r="A26" s="18"/>
      <c r="B26" s="42"/>
      <c r="C26" s="43"/>
      <c r="D26" s="44"/>
      <c r="E26" s="44"/>
      <c r="F26" s="42"/>
      <c r="G26" s="44"/>
      <c r="H26" s="44"/>
    </row>
    <row r="27" spans="1:8" ht="11.25" hidden="1">
      <c r="A27" s="18"/>
      <c r="B27" s="41"/>
      <c r="C27" s="41"/>
      <c r="D27" s="41"/>
      <c r="E27" s="18"/>
      <c r="F27" s="41"/>
      <c r="G27" s="41"/>
      <c r="H27" s="41"/>
    </row>
    <row r="28" spans="1:8" ht="11.25" hidden="1">
      <c r="A28" s="18"/>
      <c r="B28" s="41"/>
      <c r="C28" s="41"/>
      <c r="D28" s="41"/>
      <c r="E28" s="18"/>
      <c r="F28" s="41"/>
      <c r="G28" s="41"/>
      <c r="H28" s="41"/>
    </row>
    <row r="29" spans="1:8" ht="11.25" hidden="1">
      <c r="A29" s="18"/>
      <c r="B29" s="18"/>
      <c r="C29" s="18"/>
      <c r="D29" s="18"/>
      <c r="E29" s="18"/>
      <c r="F29" s="41"/>
      <c r="G29" s="41"/>
      <c r="H29" s="41"/>
    </row>
    <row r="30" spans="1:8" ht="11.25" hidden="1">
      <c r="A30" s="18"/>
      <c r="B30" s="18"/>
      <c r="C30" s="18"/>
      <c r="D30" s="18"/>
      <c r="E30" s="18"/>
      <c r="F30" s="41"/>
      <c r="G30" s="41"/>
      <c r="H30" s="41"/>
    </row>
    <row r="31" spans="1:5" ht="11.25" hidden="1">
      <c r="A31" s="5"/>
      <c r="B31" s="5"/>
      <c r="C31" s="5"/>
      <c r="D31" s="5"/>
      <c r="E31" s="5"/>
    </row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5">
    <mergeCell ref="B3:D3"/>
    <mergeCell ref="F3:H3"/>
    <mergeCell ref="A20:H20"/>
    <mergeCell ref="B25:D25"/>
    <mergeCell ref="F25:H25"/>
  </mergeCells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95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A1" sqref="A1"/>
    </sheetView>
  </sheetViews>
  <sheetFormatPr defaultColWidth="9.125" defaultRowHeight="12"/>
  <cols>
    <col min="1" max="1" width="11.75390625" style="0" customWidth="1"/>
    <col min="2" max="2" width="14.75390625" style="0" customWidth="1"/>
    <col min="3" max="4" width="15.125" style="0" customWidth="1"/>
    <col min="5" max="5" width="0.875" style="0" customWidth="1"/>
    <col min="6" max="6" width="14.75390625" style="5" customWidth="1"/>
    <col min="7" max="8" width="15.125" style="5" customWidth="1"/>
    <col min="9" max="9" width="0" style="5" hidden="1" customWidth="1"/>
    <col min="10" max="10" width="5.00390625" style="5" hidden="1" customWidth="1"/>
    <col min="11" max="13" width="0" style="5" hidden="1" customWidth="1"/>
    <col min="14" max="16384" width="9.125" style="5" customWidth="1"/>
  </cols>
  <sheetData>
    <row r="1" spans="1:10" s="1" customFormat="1" ht="19.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9.5" customHeight="1">
      <c r="A2" s="4" t="str">
        <f>CONCATENATE("da ",A5," ",B3," a ",M20," ",F3)</f>
        <v>da gennaio 2002 a dicembre 2003</v>
      </c>
      <c r="B2" s="6"/>
      <c r="C2" s="6"/>
      <c r="D2" s="12"/>
      <c r="E2" s="12"/>
      <c r="F2" s="2"/>
      <c r="G2" s="2"/>
      <c r="H2" s="2"/>
      <c r="I2" s="2"/>
      <c r="J2" s="2"/>
    </row>
    <row r="3" spans="1:10" s="1" customFormat="1" ht="19.5" customHeight="1">
      <c r="A3" s="28"/>
      <c r="B3" s="66">
        <v>2002</v>
      </c>
      <c r="C3" s="66"/>
      <c r="D3" s="66"/>
      <c r="E3" s="24"/>
      <c r="F3" s="66">
        <v>2003</v>
      </c>
      <c r="G3" s="66"/>
      <c r="H3" s="66"/>
      <c r="I3" s="2"/>
      <c r="J3" s="2"/>
    </row>
    <row r="4" spans="1:8" ht="23.25" customHeight="1">
      <c r="A4" s="29"/>
      <c r="B4" s="16" t="s">
        <v>19</v>
      </c>
      <c r="C4" s="6" t="s">
        <v>18</v>
      </c>
      <c r="D4" s="25" t="s">
        <v>3</v>
      </c>
      <c r="E4" s="17"/>
      <c r="F4" s="16" t="s">
        <v>19</v>
      </c>
      <c r="G4" s="17" t="s">
        <v>18</v>
      </c>
      <c r="H4" s="25" t="s">
        <v>3</v>
      </c>
    </row>
    <row r="5" spans="1:13" ht="17.25" customHeight="1">
      <c r="A5" s="8" t="s">
        <v>29</v>
      </c>
      <c r="B5" s="9">
        <v>243</v>
      </c>
      <c r="C5" s="9">
        <v>3</v>
      </c>
      <c r="D5" s="9">
        <v>328</v>
      </c>
      <c r="E5" s="9"/>
      <c r="F5" s="9">
        <v>239</v>
      </c>
      <c r="G5" s="9">
        <v>5</v>
      </c>
      <c r="H5" s="9">
        <v>345</v>
      </c>
      <c r="I5" s="18">
        <f aca="true" t="shared" si="0" ref="I5:I15">IF(OR(F5&gt;0,I6=1),1,0)</f>
        <v>1</v>
      </c>
      <c r="J5" s="19" t="s">
        <v>41</v>
      </c>
      <c r="K5" s="18" t="str">
        <f>IF(OR(F5&gt;0,I6=1),J5,"")</f>
        <v>gen</v>
      </c>
      <c r="L5" s="61" t="s">
        <v>29</v>
      </c>
      <c r="M5" s="18" t="str">
        <f>IF(OR(F5&gt;0,I6=1),L5,"")</f>
        <v>gennaio</v>
      </c>
    </row>
    <row r="6" spans="1:13" ht="11.25">
      <c r="A6" s="8" t="s">
        <v>30</v>
      </c>
      <c r="B6" s="9">
        <v>197</v>
      </c>
      <c r="C6" s="9">
        <v>2</v>
      </c>
      <c r="D6" s="9">
        <v>267</v>
      </c>
      <c r="E6" s="9"/>
      <c r="F6" s="9">
        <v>202</v>
      </c>
      <c r="G6" s="9">
        <v>3</v>
      </c>
      <c r="H6" s="9">
        <v>279</v>
      </c>
      <c r="I6" s="18">
        <f t="shared" si="0"/>
        <v>1</v>
      </c>
      <c r="J6" s="19" t="s">
        <v>42</v>
      </c>
      <c r="K6" s="18" t="str">
        <f aca="true" t="shared" si="1" ref="K6:K15">IF(OR(F6&gt;0,I7=1),J6,K5)</f>
        <v>feb.</v>
      </c>
      <c r="L6" s="61" t="s">
        <v>30</v>
      </c>
      <c r="M6" s="18" t="str">
        <f aca="true" t="shared" si="2" ref="M6:M15">IF(OR(F6&gt;0,I7=1),L6,M5)</f>
        <v>febbraio</v>
      </c>
    </row>
    <row r="7" spans="1:13" ht="12.75" customHeight="1">
      <c r="A7" s="8" t="s">
        <v>31</v>
      </c>
      <c r="B7" s="9">
        <v>255</v>
      </c>
      <c r="C7" s="9">
        <v>3</v>
      </c>
      <c r="D7" s="9">
        <v>335</v>
      </c>
      <c r="E7" s="9"/>
      <c r="F7" s="9">
        <v>213</v>
      </c>
      <c r="G7" s="9">
        <v>2</v>
      </c>
      <c r="H7" s="9">
        <v>292</v>
      </c>
      <c r="I7" s="18">
        <f t="shared" si="0"/>
        <v>1</v>
      </c>
      <c r="J7" s="19" t="s">
        <v>43</v>
      </c>
      <c r="K7" s="18" t="str">
        <f t="shared" si="1"/>
        <v>mar.</v>
      </c>
      <c r="L7" s="61" t="s">
        <v>31</v>
      </c>
      <c r="M7" s="18" t="str">
        <f t="shared" si="2"/>
        <v>marzo</v>
      </c>
    </row>
    <row r="8" spans="1:13" ht="11.25">
      <c r="A8" s="8" t="s">
        <v>32</v>
      </c>
      <c r="B8" s="9">
        <v>218</v>
      </c>
      <c r="C8" s="9">
        <v>3</v>
      </c>
      <c r="D8" s="9">
        <v>285</v>
      </c>
      <c r="E8" s="9"/>
      <c r="F8" s="9">
        <v>235</v>
      </c>
      <c r="G8" s="9">
        <v>1</v>
      </c>
      <c r="H8" s="9">
        <v>328</v>
      </c>
      <c r="I8" s="18">
        <f t="shared" si="0"/>
        <v>1</v>
      </c>
      <c r="J8" s="19" t="s">
        <v>44</v>
      </c>
      <c r="K8" s="18" t="str">
        <f t="shared" si="1"/>
        <v>apr.</v>
      </c>
      <c r="L8" s="61" t="s">
        <v>32</v>
      </c>
      <c r="M8" s="18" t="str">
        <f t="shared" si="2"/>
        <v>aprile</v>
      </c>
    </row>
    <row r="9" spans="1:13" s="13" customFormat="1" ht="11.25">
      <c r="A9" s="8" t="s">
        <v>33</v>
      </c>
      <c r="B9" s="9">
        <v>274</v>
      </c>
      <c r="C9" s="9">
        <v>3</v>
      </c>
      <c r="D9" s="9">
        <v>340</v>
      </c>
      <c r="E9" s="9"/>
      <c r="F9" s="9">
        <v>301</v>
      </c>
      <c r="G9" s="9">
        <v>3</v>
      </c>
      <c r="H9" s="9">
        <v>374</v>
      </c>
      <c r="I9" s="18">
        <f t="shared" si="0"/>
        <v>1</v>
      </c>
      <c r="J9" s="19" t="s">
        <v>45</v>
      </c>
      <c r="K9" s="18" t="str">
        <f t="shared" si="1"/>
        <v>mag.</v>
      </c>
      <c r="L9" s="61" t="s">
        <v>33</v>
      </c>
      <c r="M9" s="18" t="str">
        <f t="shared" si="2"/>
        <v>maggio</v>
      </c>
    </row>
    <row r="10" spans="1:13" ht="11.25">
      <c r="A10" s="8" t="s">
        <v>34</v>
      </c>
      <c r="B10" s="9">
        <v>271</v>
      </c>
      <c r="C10" s="9">
        <v>7</v>
      </c>
      <c r="D10" s="9">
        <v>357</v>
      </c>
      <c r="E10" s="9"/>
      <c r="F10" s="9">
        <v>223</v>
      </c>
      <c r="G10" s="9">
        <v>4</v>
      </c>
      <c r="H10" s="9">
        <v>270</v>
      </c>
      <c r="I10" s="18">
        <f t="shared" si="0"/>
        <v>1</v>
      </c>
      <c r="J10" s="19" t="s">
        <v>46</v>
      </c>
      <c r="K10" s="18" t="str">
        <f t="shared" si="1"/>
        <v>giu.</v>
      </c>
      <c r="L10" s="61" t="s">
        <v>34</v>
      </c>
      <c r="M10" s="18" t="str">
        <f t="shared" si="2"/>
        <v>giugno</v>
      </c>
    </row>
    <row r="11" spans="1:13" ht="11.25">
      <c r="A11" s="8" t="s">
        <v>35</v>
      </c>
      <c r="B11" s="9">
        <v>224</v>
      </c>
      <c r="C11" s="9">
        <v>4</v>
      </c>
      <c r="D11" s="9">
        <v>304</v>
      </c>
      <c r="E11" s="9"/>
      <c r="F11" s="9">
        <v>251</v>
      </c>
      <c r="G11" s="9">
        <v>5</v>
      </c>
      <c r="H11" s="9">
        <v>304</v>
      </c>
      <c r="I11" s="18">
        <f t="shared" si="0"/>
        <v>1</v>
      </c>
      <c r="J11" s="19" t="s">
        <v>47</v>
      </c>
      <c r="K11" s="18" t="str">
        <f t="shared" si="1"/>
        <v>lug.</v>
      </c>
      <c r="L11" s="61" t="s">
        <v>35</v>
      </c>
      <c r="M11" s="18" t="str">
        <f t="shared" si="2"/>
        <v>luglio</v>
      </c>
    </row>
    <row r="12" spans="1:13" s="13" customFormat="1" ht="11.25">
      <c r="A12" s="8" t="s">
        <v>36</v>
      </c>
      <c r="B12" s="9">
        <v>152</v>
      </c>
      <c r="C12" s="9">
        <v>1</v>
      </c>
      <c r="D12" s="9">
        <v>231</v>
      </c>
      <c r="E12" s="9"/>
      <c r="F12" s="9">
        <v>119</v>
      </c>
      <c r="G12" s="9">
        <v>3</v>
      </c>
      <c r="H12" s="9">
        <v>157</v>
      </c>
      <c r="I12" s="18">
        <f t="shared" si="0"/>
        <v>1</v>
      </c>
      <c r="J12" s="19" t="s">
        <v>48</v>
      </c>
      <c r="K12" s="18" t="str">
        <f t="shared" si="1"/>
        <v>ago.</v>
      </c>
      <c r="L12" s="61" t="s">
        <v>36</v>
      </c>
      <c r="M12" s="18" t="str">
        <f t="shared" si="2"/>
        <v>agosto</v>
      </c>
    </row>
    <row r="13" spans="1:13" ht="11.25">
      <c r="A13" s="8" t="s">
        <v>37</v>
      </c>
      <c r="B13" s="9">
        <v>237</v>
      </c>
      <c r="C13" s="9">
        <v>1</v>
      </c>
      <c r="D13" s="9">
        <v>311</v>
      </c>
      <c r="E13" s="9"/>
      <c r="F13" s="9">
        <v>235</v>
      </c>
      <c r="G13" s="9">
        <v>8</v>
      </c>
      <c r="H13" s="9">
        <v>285</v>
      </c>
      <c r="I13" s="18">
        <f t="shared" si="0"/>
        <v>1</v>
      </c>
      <c r="J13" s="19" t="s">
        <v>49</v>
      </c>
      <c r="K13" s="18" t="str">
        <f t="shared" si="1"/>
        <v>set.</v>
      </c>
      <c r="L13" s="61" t="s">
        <v>37</v>
      </c>
      <c r="M13" s="18" t="str">
        <f t="shared" si="2"/>
        <v>settembre</v>
      </c>
    </row>
    <row r="14" spans="1:13" ht="11.25">
      <c r="A14" s="8" t="s">
        <v>38</v>
      </c>
      <c r="B14" s="9">
        <v>275</v>
      </c>
      <c r="C14" s="9">
        <v>2</v>
      </c>
      <c r="D14" s="9">
        <v>353</v>
      </c>
      <c r="E14" s="9"/>
      <c r="F14" s="9">
        <v>243</v>
      </c>
      <c r="G14" s="9">
        <v>3</v>
      </c>
      <c r="H14" s="9">
        <v>318</v>
      </c>
      <c r="I14" s="18">
        <f t="shared" si="0"/>
        <v>1</v>
      </c>
      <c r="J14" s="19" t="s">
        <v>50</v>
      </c>
      <c r="K14" s="18" t="str">
        <f t="shared" si="1"/>
        <v>ott.</v>
      </c>
      <c r="L14" s="61" t="s">
        <v>38</v>
      </c>
      <c r="M14" s="18" t="str">
        <f t="shared" si="2"/>
        <v>ottobre</v>
      </c>
    </row>
    <row r="15" spans="1:13" ht="11.25">
      <c r="A15" s="8" t="s">
        <v>39</v>
      </c>
      <c r="B15" s="9">
        <v>265</v>
      </c>
      <c r="C15" s="9">
        <v>5</v>
      </c>
      <c r="D15" s="9">
        <v>360</v>
      </c>
      <c r="E15" s="9"/>
      <c r="F15" s="9">
        <v>235</v>
      </c>
      <c r="G15" s="9">
        <v>4</v>
      </c>
      <c r="H15" s="9">
        <v>321</v>
      </c>
      <c r="I15" s="18">
        <f t="shared" si="0"/>
        <v>1</v>
      </c>
      <c r="J15" s="19" t="s">
        <v>51</v>
      </c>
      <c r="K15" s="18" t="str">
        <f t="shared" si="1"/>
        <v>nov.</v>
      </c>
      <c r="L15" s="61" t="s">
        <v>39</v>
      </c>
      <c r="M15" s="18" t="str">
        <f t="shared" si="2"/>
        <v>novembre</v>
      </c>
    </row>
    <row r="16" spans="1:13" s="13" customFormat="1" ht="11.25">
      <c r="A16" s="8" t="s">
        <v>40</v>
      </c>
      <c r="B16" s="9">
        <v>231</v>
      </c>
      <c r="C16" s="9">
        <v>5</v>
      </c>
      <c r="D16" s="9">
        <v>295</v>
      </c>
      <c r="E16" s="9"/>
      <c r="F16" s="9">
        <v>241</v>
      </c>
      <c r="G16" s="9">
        <v>3</v>
      </c>
      <c r="H16" s="9">
        <v>322</v>
      </c>
      <c r="I16" s="18">
        <f>IF(OR(F16&gt;0,I19=1),1,0)</f>
        <v>1</v>
      </c>
      <c r="J16" s="19" t="s">
        <v>52</v>
      </c>
      <c r="K16" s="18" t="str">
        <f>IF(OR(F16&gt;0,I19=1),J16,K15)</f>
        <v>dic.</v>
      </c>
      <c r="L16" s="61" t="s">
        <v>40</v>
      </c>
      <c r="M16" s="18" t="str">
        <f>IF(OR(F16&gt;0,I19=1),L16,M15)</f>
        <v>dicembre</v>
      </c>
    </row>
    <row r="17" spans="1:13" s="13" customFormat="1" ht="6.75" customHeight="1">
      <c r="A17" s="8"/>
      <c r="B17" s="9"/>
      <c r="C17" s="9"/>
      <c r="D17" s="9"/>
      <c r="E17" s="9"/>
      <c r="F17" s="9"/>
      <c r="G17" s="9"/>
      <c r="H17" s="9"/>
      <c r="I17" s="18"/>
      <c r="J17" s="19"/>
      <c r="K17" s="18"/>
      <c r="L17" s="19"/>
      <c r="M17" s="18"/>
    </row>
    <row r="18" spans="1:13" s="13" customFormat="1" ht="12">
      <c r="A18" s="26" t="str">
        <f>"gen.-"&amp;K20</f>
        <v>gen.-dic.</v>
      </c>
      <c r="B18" s="27">
        <f>B5*campo1+B6*campo2+B7*campo3+B8*campo4+B9*campo5+B10*campo6+B11*campo7+B12*campo8+B13*campo9+B14*campo10+B15*campo11+B16*campo12</f>
        <v>2842</v>
      </c>
      <c r="C18" s="27">
        <f>C5*campo1+C6*campo2+C7*campo3+C8*campo4+C9*campo5+C10*campo6+C11*campo7+C12*campo8+C13*campo9+C14*campo10+C15*campo11+C16*campo12</f>
        <v>39</v>
      </c>
      <c r="D18" s="27">
        <f>D5*campo1+D6*campo2+D7*campo3+D8*campo4+D9*campo5+D10*campo6+D11*campo7+D12*campo8+D13*campo9+D14*campo10+D15*campo11+D16*campo12</f>
        <v>3766</v>
      </c>
      <c r="E18" s="27"/>
      <c r="F18" s="27">
        <f>F5*campo1+F6*campo2+F7*campo3+F8*campo4+F9*campo5+F10*campo6+F11*campo7+F12*campo8+F13*campo9+F14*campo10+F15*campo11+F16*campo12</f>
        <v>2737</v>
      </c>
      <c r="G18" s="27">
        <f>G5*campo1+G6*campo2+G7*campo3+G8*campo4+G9*campo5+G10*campo6+G11*campo7+G12*campo8+G13*campo9+G14*campo10+G15*campo11+G16*campo12</f>
        <v>44</v>
      </c>
      <c r="H18" s="27">
        <f>H5*campo1+H6*campo2+H7*campo3+H8*campo4+H9*campo5+H10*campo6+H11*campo7+H12*campo8+H13*campo9+H14*campo10+H15*campo11+H16*campo12</f>
        <v>3595</v>
      </c>
      <c r="I18" s="18"/>
      <c r="J18" s="19"/>
      <c r="K18" s="18"/>
      <c r="L18" s="19"/>
      <c r="M18" s="18"/>
    </row>
    <row r="19" spans="1:8" ht="12">
      <c r="A19" s="10" t="s">
        <v>16</v>
      </c>
      <c r="B19" s="14">
        <f>SUM(B5:B16)</f>
        <v>2842</v>
      </c>
      <c r="C19" s="14">
        <f>SUM(C5:C16)</f>
        <v>39</v>
      </c>
      <c r="D19" s="14">
        <f>SUM(D5:D16)</f>
        <v>3766</v>
      </c>
      <c r="E19" s="14"/>
      <c r="F19" s="14">
        <f>SUM(F5:F16)</f>
        <v>2737</v>
      </c>
      <c r="G19" s="14">
        <f>SUM(G5:G16)</f>
        <v>44</v>
      </c>
      <c r="H19" s="14">
        <f>SUM(H5:H16)</f>
        <v>3595</v>
      </c>
    </row>
    <row r="20" spans="1:13" s="1" customFormat="1" ht="22.5" customHeight="1">
      <c r="A20" s="67" t="s">
        <v>1</v>
      </c>
      <c r="B20" s="67"/>
      <c r="C20" s="67"/>
      <c r="D20" s="67"/>
      <c r="E20" s="67"/>
      <c r="F20" s="67"/>
      <c r="G20" s="67"/>
      <c r="H20" s="67"/>
      <c r="I20" s="7"/>
      <c r="J20" s="21"/>
      <c r="K20" s="23" t="str">
        <f>K16</f>
        <v>dic.</v>
      </c>
      <c r="L20" s="20"/>
      <c r="M20" s="22" t="str">
        <f>M16</f>
        <v>dicembre</v>
      </c>
    </row>
    <row r="21" spans="1:5" ht="11.25">
      <c r="A21" s="11" t="s">
        <v>0</v>
      </c>
      <c r="B21" s="11"/>
      <c r="C21" s="11"/>
      <c r="D21" s="11"/>
      <c r="E21" s="11"/>
    </row>
    <row r="22" spans="1:7" ht="11.25">
      <c r="A22" s="15" t="s">
        <v>17</v>
      </c>
      <c r="F22" s="30"/>
      <c r="G22" s="30"/>
    </row>
    <row r="24" spans="1:8" ht="11.25" hidden="1">
      <c r="A24" s="31"/>
      <c r="B24" s="31"/>
      <c r="C24" s="31"/>
      <c r="D24" s="31"/>
      <c r="E24" s="31"/>
      <c r="F24" s="18"/>
      <c r="G24" s="18"/>
      <c r="H24" s="18"/>
    </row>
    <row r="25" spans="1:8" ht="11.25" hidden="1">
      <c r="A25" s="32"/>
      <c r="B25" s="71">
        <v>2002</v>
      </c>
      <c r="C25" s="71"/>
      <c r="D25" s="71"/>
      <c r="E25" s="33"/>
      <c r="F25" s="71">
        <v>2003</v>
      </c>
      <c r="G25" s="71"/>
      <c r="H25" s="71"/>
    </row>
    <row r="26" spans="1:8" ht="22.5" hidden="1">
      <c r="A26" s="31"/>
      <c r="B26" s="34" t="s">
        <v>22</v>
      </c>
      <c r="C26" s="35" t="s">
        <v>23</v>
      </c>
      <c r="D26" s="36" t="s">
        <v>3</v>
      </c>
      <c r="E26" s="37"/>
      <c r="F26" s="34" t="s">
        <v>24</v>
      </c>
      <c r="G26" s="37" t="s">
        <v>23</v>
      </c>
      <c r="H26" s="36" t="s">
        <v>3</v>
      </c>
    </row>
    <row r="27" spans="1:8" ht="11.25" hidden="1">
      <c r="A27" s="31" t="s">
        <v>20</v>
      </c>
      <c r="B27" s="38">
        <f>SUM(B5:B10)</f>
        <v>1458</v>
      </c>
      <c r="C27" s="38">
        <f>SUM(C5:C10)</f>
        <v>21</v>
      </c>
      <c r="D27" s="38">
        <f>SUM(D5:D10)</f>
        <v>1912</v>
      </c>
      <c r="E27" s="31"/>
      <c r="F27" s="38">
        <f>SUM(F5:F10)</f>
        <v>1413</v>
      </c>
      <c r="G27" s="38">
        <f>SUM(G5:G10)</f>
        <v>18</v>
      </c>
      <c r="H27" s="38">
        <f>SUM(H5:H10)</f>
        <v>1888</v>
      </c>
    </row>
    <row r="28" spans="1:8" ht="11.25" hidden="1">
      <c r="A28" s="39" t="s">
        <v>21</v>
      </c>
      <c r="B28" s="40">
        <f>SUM(B11:B16)</f>
        <v>1384</v>
      </c>
      <c r="C28" s="40">
        <f>SUM(C11:C16)</f>
        <v>18</v>
      </c>
      <c r="D28" s="40">
        <f>SUM(D11:D16)</f>
        <v>1854</v>
      </c>
      <c r="E28" s="39"/>
      <c r="F28" s="40">
        <f>SUM(F11:F16)</f>
        <v>1324</v>
      </c>
      <c r="G28" s="40">
        <f>SUM(G11:G16)</f>
        <v>26</v>
      </c>
      <c r="H28" s="40">
        <f>SUM(H11:H16)</f>
        <v>1707</v>
      </c>
    </row>
    <row r="29" spans="1:8" ht="11.25" hidden="1">
      <c r="A29" s="31"/>
      <c r="B29" s="31"/>
      <c r="C29" s="31"/>
      <c r="D29" s="31"/>
      <c r="E29" s="31"/>
      <c r="F29" s="41">
        <f aca="true" t="shared" si="3" ref="F29:H30">F27-B27</f>
        <v>-45</v>
      </c>
      <c r="G29" s="41">
        <f t="shared" si="3"/>
        <v>-3</v>
      </c>
      <c r="H29" s="41">
        <f t="shared" si="3"/>
        <v>-24</v>
      </c>
    </row>
    <row r="30" spans="1:8" ht="11.25" hidden="1">
      <c r="A30" s="31"/>
      <c r="B30" s="31"/>
      <c r="C30" s="31"/>
      <c r="D30" s="31"/>
      <c r="E30" s="31"/>
      <c r="F30" s="41">
        <f t="shared" si="3"/>
        <v>-60</v>
      </c>
      <c r="G30" s="41">
        <f t="shared" si="3"/>
        <v>8</v>
      </c>
      <c r="H30" s="41">
        <f t="shared" si="3"/>
        <v>-147</v>
      </c>
    </row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5">
    <mergeCell ref="B3:D3"/>
    <mergeCell ref="F3:H3"/>
    <mergeCell ref="A20:H20"/>
    <mergeCell ref="B25:D25"/>
    <mergeCell ref="F25:H25"/>
  </mergeCells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95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C81" sqref="C81"/>
    </sheetView>
  </sheetViews>
  <sheetFormatPr defaultColWidth="9.125" defaultRowHeight="12"/>
  <cols>
    <col min="1" max="1" width="11.75390625" style="0" customWidth="1"/>
    <col min="2" max="2" width="14.75390625" style="0" customWidth="1"/>
    <col min="3" max="4" width="15.125" style="0" customWidth="1"/>
    <col min="5" max="5" width="0.875" style="0" customWidth="1"/>
    <col min="6" max="6" width="14.75390625" style="5" customWidth="1"/>
    <col min="7" max="8" width="15.125" style="5" customWidth="1"/>
    <col min="9" max="9" width="0" style="5" hidden="1" customWidth="1"/>
    <col min="10" max="10" width="5.00390625" style="5" hidden="1" customWidth="1"/>
    <col min="11" max="13" width="0" style="5" hidden="1" customWidth="1"/>
    <col min="14" max="16384" width="9.125" style="5" customWidth="1"/>
  </cols>
  <sheetData>
    <row r="1" spans="1:10" s="1" customFormat="1" ht="19.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9.5" customHeight="1">
      <c r="A2" s="4" t="str">
        <f>CONCATENATE("da ",A5," ",B3," a ",M20," ",F3)</f>
        <v>da gennaio 2016 a dicembre 2017</v>
      </c>
      <c r="B2" s="6"/>
      <c r="C2" s="6"/>
      <c r="D2" s="12"/>
      <c r="E2" s="12"/>
      <c r="F2" s="2"/>
      <c r="G2" s="2"/>
      <c r="H2" s="2"/>
      <c r="I2" s="2"/>
      <c r="J2" s="2"/>
    </row>
    <row r="3" spans="1:10" s="1" customFormat="1" ht="19.5" customHeight="1">
      <c r="A3" s="28"/>
      <c r="B3" s="66">
        <v>2016</v>
      </c>
      <c r="C3" s="66"/>
      <c r="D3" s="66"/>
      <c r="E3" s="24"/>
      <c r="F3" s="66">
        <v>2017</v>
      </c>
      <c r="G3" s="66"/>
      <c r="H3" s="66"/>
      <c r="I3" s="2"/>
      <c r="J3" s="2"/>
    </row>
    <row r="4" spans="1:8" ht="23.25" customHeight="1">
      <c r="A4" s="29"/>
      <c r="B4" s="16" t="s">
        <v>19</v>
      </c>
      <c r="C4" s="17" t="s">
        <v>18</v>
      </c>
      <c r="D4" s="25" t="s">
        <v>3</v>
      </c>
      <c r="E4" s="17"/>
      <c r="F4" s="16" t="s">
        <v>19</v>
      </c>
      <c r="G4" s="17" t="s">
        <v>18</v>
      </c>
      <c r="H4" s="25" t="s">
        <v>3</v>
      </c>
    </row>
    <row r="5" spans="1:13" ht="17.25" customHeight="1">
      <c r="A5" s="8" t="s">
        <v>29</v>
      </c>
      <c r="B5" s="9">
        <v>124</v>
      </c>
      <c r="C5" s="9">
        <v>1</v>
      </c>
      <c r="D5" s="9">
        <v>158</v>
      </c>
      <c r="E5" s="9"/>
      <c r="F5" s="9">
        <v>118</v>
      </c>
      <c r="G5" s="9">
        <v>2</v>
      </c>
      <c r="H5" s="9">
        <v>157</v>
      </c>
      <c r="I5" s="18">
        <f aca="true" t="shared" si="0" ref="I5:I15">IF(OR(F5&gt;0,I6=1),1,0)</f>
        <v>1</v>
      </c>
      <c r="J5" s="19" t="s">
        <v>41</v>
      </c>
      <c r="K5" s="18" t="str">
        <f>IF(OR(F5&gt;0,I6=1),J5,"")</f>
        <v>gen</v>
      </c>
      <c r="L5" s="61" t="s">
        <v>29</v>
      </c>
      <c r="M5" s="18" t="str">
        <f>IF(OR(F5&gt;0,I6=1),L5,"")</f>
        <v>gennaio</v>
      </c>
    </row>
    <row r="6" spans="1:13" ht="11.25">
      <c r="A6" s="8" t="s">
        <v>30</v>
      </c>
      <c r="B6" s="9">
        <v>138</v>
      </c>
      <c r="C6" s="9">
        <v>4</v>
      </c>
      <c r="D6" s="9">
        <v>167</v>
      </c>
      <c r="E6" s="9"/>
      <c r="F6" s="9">
        <v>119</v>
      </c>
      <c r="G6" s="9">
        <v>0</v>
      </c>
      <c r="H6" s="9">
        <v>161</v>
      </c>
      <c r="I6" s="18">
        <f t="shared" si="0"/>
        <v>1</v>
      </c>
      <c r="J6" s="19" t="s">
        <v>42</v>
      </c>
      <c r="K6" s="18" t="str">
        <f aca="true" t="shared" si="1" ref="K6:K15">IF(OR(F6&gt;0,I7=1),J6,K5)</f>
        <v>feb.</v>
      </c>
      <c r="L6" s="61" t="s">
        <v>30</v>
      </c>
      <c r="M6" s="18" t="str">
        <f aca="true" t="shared" si="2" ref="M6:M15">IF(OR(F6&gt;0,I7=1),L6,M5)</f>
        <v>febbraio</v>
      </c>
    </row>
    <row r="7" spans="1:13" ht="12.75" customHeight="1">
      <c r="A7" s="8" t="s">
        <v>31</v>
      </c>
      <c r="B7" s="9">
        <v>158</v>
      </c>
      <c r="C7" s="9">
        <v>1</v>
      </c>
      <c r="D7" s="9">
        <v>214</v>
      </c>
      <c r="E7" s="9"/>
      <c r="F7" s="9">
        <v>186</v>
      </c>
      <c r="G7" s="9">
        <v>1</v>
      </c>
      <c r="H7" s="9">
        <v>248</v>
      </c>
      <c r="I7" s="18">
        <f t="shared" si="0"/>
        <v>1</v>
      </c>
      <c r="J7" s="19" t="s">
        <v>43</v>
      </c>
      <c r="K7" s="18" t="str">
        <f t="shared" si="1"/>
        <v>mar.</v>
      </c>
      <c r="L7" s="61" t="s">
        <v>31</v>
      </c>
      <c r="M7" s="18" t="str">
        <f t="shared" si="2"/>
        <v>marzo</v>
      </c>
    </row>
    <row r="8" spans="1:13" ht="11.25">
      <c r="A8" s="8" t="s">
        <v>32</v>
      </c>
      <c r="B8" s="9">
        <v>184</v>
      </c>
      <c r="C8" s="9">
        <v>1</v>
      </c>
      <c r="D8" s="9">
        <v>243</v>
      </c>
      <c r="E8" s="9"/>
      <c r="F8" s="9">
        <v>161</v>
      </c>
      <c r="G8" s="9">
        <v>4</v>
      </c>
      <c r="H8" s="9">
        <v>221</v>
      </c>
      <c r="I8" s="18">
        <f t="shared" si="0"/>
        <v>1</v>
      </c>
      <c r="J8" s="19" t="s">
        <v>44</v>
      </c>
      <c r="K8" s="18" t="str">
        <f t="shared" si="1"/>
        <v>apr.</v>
      </c>
      <c r="L8" s="61" t="s">
        <v>32</v>
      </c>
      <c r="M8" s="18" t="str">
        <f t="shared" si="2"/>
        <v>aprile</v>
      </c>
    </row>
    <row r="9" spans="1:13" s="13" customFormat="1" ht="11.25">
      <c r="A9" s="8" t="s">
        <v>33</v>
      </c>
      <c r="B9" s="9">
        <v>182</v>
      </c>
      <c r="C9" s="9">
        <v>0</v>
      </c>
      <c r="D9" s="9">
        <v>231</v>
      </c>
      <c r="E9" s="9"/>
      <c r="F9" s="9">
        <v>196</v>
      </c>
      <c r="G9" s="9">
        <v>3</v>
      </c>
      <c r="H9" s="9">
        <v>249</v>
      </c>
      <c r="I9" s="18">
        <f t="shared" si="0"/>
        <v>1</v>
      </c>
      <c r="J9" s="19" t="s">
        <v>45</v>
      </c>
      <c r="K9" s="18" t="str">
        <f t="shared" si="1"/>
        <v>mag.</v>
      </c>
      <c r="L9" s="61" t="s">
        <v>33</v>
      </c>
      <c r="M9" s="18" t="str">
        <f t="shared" si="2"/>
        <v>maggio</v>
      </c>
    </row>
    <row r="10" spans="1:13" ht="11.25">
      <c r="A10" s="8" t="s">
        <v>34</v>
      </c>
      <c r="B10" s="9">
        <v>171</v>
      </c>
      <c r="C10" s="9">
        <v>4</v>
      </c>
      <c r="D10" s="9">
        <v>232</v>
      </c>
      <c r="E10" s="9"/>
      <c r="F10" s="9">
        <v>210</v>
      </c>
      <c r="G10" s="9">
        <v>2</v>
      </c>
      <c r="H10" s="9">
        <v>289</v>
      </c>
      <c r="I10" s="18">
        <f t="shared" si="0"/>
        <v>1</v>
      </c>
      <c r="J10" s="19" t="s">
        <v>46</v>
      </c>
      <c r="K10" s="18" t="str">
        <f t="shared" si="1"/>
        <v>giu.</v>
      </c>
      <c r="L10" s="61" t="s">
        <v>34</v>
      </c>
      <c r="M10" s="18" t="str">
        <f t="shared" si="2"/>
        <v>giugno</v>
      </c>
    </row>
    <row r="11" spans="1:13" ht="11.25">
      <c r="A11" s="8" t="s">
        <v>35</v>
      </c>
      <c r="B11" s="9">
        <v>142</v>
      </c>
      <c r="C11" s="9">
        <v>1</v>
      </c>
      <c r="D11" s="9">
        <v>177</v>
      </c>
      <c r="E11" s="9"/>
      <c r="F11" s="9">
        <v>153</v>
      </c>
      <c r="G11" s="9">
        <v>0</v>
      </c>
      <c r="H11" s="9">
        <v>205</v>
      </c>
      <c r="I11" s="18">
        <f t="shared" si="0"/>
        <v>1</v>
      </c>
      <c r="J11" s="19" t="s">
        <v>47</v>
      </c>
      <c r="K11" s="18" t="str">
        <f t="shared" si="1"/>
        <v>lug.</v>
      </c>
      <c r="L11" s="61" t="s">
        <v>35</v>
      </c>
      <c r="M11" s="18" t="str">
        <f t="shared" si="2"/>
        <v>luglio</v>
      </c>
    </row>
    <row r="12" spans="1:13" s="13" customFormat="1" ht="11.25">
      <c r="A12" s="8" t="s">
        <v>36</v>
      </c>
      <c r="B12" s="9">
        <v>108</v>
      </c>
      <c r="C12" s="9">
        <v>0</v>
      </c>
      <c r="D12" s="9">
        <v>151</v>
      </c>
      <c r="E12" s="9"/>
      <c r="F12" s="9">
        <v>86</v>
      </c>
      <c r="G12" s="9">
        <v>1</v>
      </c>
      <c r="H12" s="9">
        <v>113</v>
      </c>
      <c r="I12" s="18">
        <f t="shared" si="0"/>
        <v>1</v>
      </c>
      <c r="J12" s="19" t="s">
        <v>48</v>
      </c>
      <c r="K12" s="18" t="str">
        <f t="shared" si="1"/>
        <v>ago.</v>
      </c>
      <c r="L12" s="61" t="s">
        <v>36</v>
      </c>
      <c r="M12" s="18" t="str">
        <f t="shared" si="2"/>
        <v>agosto</v>
      </c>
    </row>
    <row r="13" spans="1:13" ht="11.25">
      <c r="A13" s="8" t="s">
        <v>37</v>
      </c>
      <c r="B13" s="9">
        <v>187</v>
      </c>
      <c r="C13" s="9">
        <v>0</v>
      </c>
      <c r="D13" s="9">
        <v>246</v>
      </c>
      <c r="E13" s="9"/>
      <c r="F13" s="9">
        <v>175</v>
      </c>
      <c r="G13" s="9">
        <v>1</v>
      </c>
      <c r="H13" s="9">
        <v>231</v>
      </c>
      <c r="I13" s="18">
        <f t="shared" si="0"/>
        <v>1</v>
      </c>
      <c r="J13" s="19" t="s">
        <v>49</v>
      </c>
      <c r="K13" s="18" t="str">
        <f t="shared" si="1"/>
        <v>set.</v>
      </c>
      <c r="L13" s="61" t="s">
        <v>37</v>
      </c>
      <c r="M13" s="18" t="str">
        <f t="shared" si="2"/>
        <v>settembre</v>
      </c>
    </row>
    <row r="14" spans="1:13" ht="11.25">
      <c r="A14" s="8" t="s">
        <v>38</v>
      </c>
      <c r="B14" s="9">
        <v>180</v>
      </c>
      <c r="C14" s="9">
        <v>0</v>
      </c>
      <c r="D14" s="9">
        <v>241</v>
      </c>
      <c r="E14" s="9"/>
      <c r="F14" s="9">
        <v>193</v>
      </c>
      <c r="G14" s="9">
        <v>0</v>
      </c>
      <c r="H14" s="9">
        <v>246</v>
      </c>
      <c r="I14" s="18">
        <f t="shared" si="0"/>
        <v>1</v>
      </c>
      <c r="J14" s="19" t="s">
        <v>50</v>
      </c>
      <c r="K14" s="18" t="str">
        <f t="shared" si="1"/>
        <v>ott.</v>
      </c>
      <c r="L14" s="61" t="s">
        <v>38</v>
      </c>
      <c r="M14" s="18" t="str">
        <f t="shared" si="2"/>
        <v>ottobre</v>
      </c>
    </row>
    <row r="15" spans="1:13" ht="11.25">
      <c r="A15" s="8" t="s">
        <v>39</v>
      </c>
      <c r="B15" s="9">
        <v>189</v>
      </c>
      <c r="C15" s="9">
        <v>1</v>
      </c>
      <c r="D15" s="9">
        <v>238</v>
      </c>
      <c r="E15" s="9"/>
      <c r="F15" s="9">
        <v>178</v>
      </c>
      <c r="G15" s="9">
        <v>0</v>
      </c>
      <c r="H15" s="9">
        <v>218</v>
      </c>
      <c r="I15" s="18">
        <f t="shared" si="0"/>
        <v>1</v>
      </c>
      <c r="J15" s="19" t="s">
        <v>51</v>
      </c>
      <c r="K15" s="18" t="str">
        <f t="shared" si="1"/>
        <v>nov.</v>
      </c>
      <c r="L15" s="61" t="s">
        <v>39</v>
      </c>
      <c r="M15" s="18" t="str">
        <f t="shared" si="2"/>
        <v>novembre</v>
      </c>
    </row>
    <row r="16" spans="1:13" s="13" customFormat="1" ht="11.25">
      <c r="A16" s="8" t="s">
        <v>40</v>
      </c>
      <c r="B16" s="9">
        <v>161</v>
      </c>
      <c r="C16" s="9">
        <v>3</v>
      </c>
      <c r="D16" s="9">
        <v>215</v>
      </c>
      <c r="E16" s="9"/>
      <c r="F16" s="9">
        <v>189</v>
      </c>
      <c r="G16" s="9">
        <v>1</v>
      </c>
      <c r="H16" s="9">
        <v>264</v>
      </c>
      <c r="I16" s="18">
        <f>IF(OR(F16&gt;0,I19=1),1,0)</f>
        <v>1</v>
      </c>
      <c r="J16" s="19" t="s">
        <v>52</v>
      </c>
      <c r="K16" s="18" t="str">
        <f>IF(OR(F16&gt;0,I19=1),J16,K15)</f>
        <v>dic.</v>
      </c>
      <c r="L16" s="61" t="s">
        <v>40</v>
      </c>
      <c r="M16" s="18" t="str">
        <f>IF(OR(F16&gt;0,I19=1),L16,M15)</f>
        <v>dicembre</v>
      </c>
    </row>
    <row r="17" spans="1:13" s="13" customFormat="1" ht="6.75" customHeight="1">
      <c r="A17" s="8"/>
      <c r="B17" s="9"/>
      <c r="C17" s="9"/>
      <c r="D17" s="9"/>
      <c r="E17" s="9"/>
      <c r="F17" s="9"/>
      <c r="G17" s="9"/>
      <c r="H17" s="9"/>
      <c r="I17" s="18"/>
      <c r="J17" s="19"/>
      <c r="K17" s="18"/>
      <c r="L17" s="19"/>
      <c r="M17" s="18"/>
    </row>
    <row r="18" spans="1:13" s="13" customFormat="1" ht="12">
      <c r="A18" s="26" t="str">
        <f>"gen.-"&amp;K20</f>
        <v>gen.-dic.</v>
      </c>
      <c r="B18" s="27">
        <f>B5*campo1+B6*campo2+B7*campo3+B8*campo4+B9*campo5+B10*campo6+B11*campo7+B12*campo8+B13*campo9+B14*campo10+B15*campo11+B16*campo12</f>
        <v>1924</v>
      </c>
      <c r="C18" s="27">
        <f>C5*campo1+C6*campo2+C7*campo3+C8*campo4+C9*campo5+C10*campo6+C11*campo7+C12*campo8+C13*campo9+C14*campo10+C15*campo11+C16*campo12</f>
        <v>16</v>
      </c>
      <c r="D18" s="27">
        <f>D5*campo1+D6*campo2+D7*campo3+D8*campo4+D9*campo5+D10*campo6+D11*campo7+D12*campo8+D13*campo9+D14*campo10+D15*campo11+D16*campo12</f>
        <v>2513</v>
      </c>
      <c r="E18" s="27"/>
      <c r="F18" s="27">
        <f>F5*campo1+F6*campo2+F7*campo3+F8*campo4+F9*campo5+F10*campo6+F11*campo7+F12*campo8+F13*campo9+F14*campo10+F15*campo11+F16*campo12</f>
        <v>1964</v>
      </c>
      <c r="G18" s="27">
        <f>G5*campo1+G6*campo2+G7*campo3+G8*campo4+G9*campo5+G10*campo6+G11*campo7+G12*campo8+G13*campo9+G14*campo10+G15*campo11+G16*campo12</f>
        <v>15</v>
      </c>
      <c r="H18" s="27">
        <f>H5*campo1+H6*campo2+H7*campo3+H8*campo4+H9*campo5+H10*campo6+H11*campo7+H12*campo8+H13*campo9+H14*campo10+H15*campo11+H16*campo12</f>
        <v>2602</v>
      </c>
      <c r="I18" s="18"/>
      <c r="J18" s="19"/>
      <c r="K18" s="18"/>
      <c r="L18" s="19"/>
      <c r="M18" s="18"/>
    </row>
    <row r="19" spans="1:8" ht="12">
      <c r="A19" s="10" t="s">
        <v>16</v>
      </c>
      <c r="B19" s="14">
        <f>SUM(B5:B16)</f>
        <v>1924</v>
      </c>
      <c r="C19" s="14">
        <f>SUM(C5:C16)</f>
        <v>16</v>
      </c>
      <c r="D19" s="14">
        <f>SUM(D5:D16)</f>
        <v>2513</v>
      </c>
      <c r="E19" s="14"/>
      <c r="F19" s="14">
        <f>SUM(F5:F16)</f>
        <v>1964</v>
      </c>
      <c r="G19" s="14">
        <f>SUM(G5:G16)</f>
        <v>15</v>
      </c>
      <c r="H19" s="14">
        <f>SUM(H5:H16)</f>
        <v>2602</v>
      </c>
    </row>
    <row r="20" spans="1:13" s="1" customFormat="1" ht="22.5" customHeight="1">
      <c r="A20" s="67" t="s">
        <v>53</v>
      </c>
      <c r="B20" s="67"/>
      <c r="C20" s="67"/>
      <c r="D20" s="67"/>
      <c r="E20" s="67"/>
      <c r="F20" s="67"/>
      <c r="G20" s="67"/>
      <c r="H20" s="67"/>
      <c r="I20" s="7"/>
      <c r="J20" s="21"/>
      <c r="K20" s="23" t="str">
        <f>K16</f>
        <v>dic.</v>
      </c>
      <c r="L20" s="20"/>
      <c r="M20" s="22" t="str">
        <f>M16</f>
        <v>dicembre</v>
      </c>
    </row>
    <row r="21" spans="1:5" ht="11.25">
      <c r="A21" s="11" t="s">
        <v>0</v>
      </c>
      <c r="B21" s="11"/>
      <c r="C21" s="11"/>
      <c r="D21" s="11"/>
      <c r="E21" s="11"/>
    </row>
    <row r="22" spans="1:7" ht="11.25">
      <c r="A22" s="15" t="s">
        <v>17</v>
      </c>
      <c r="F22" s="30"/>
      <c r="G22" s="30"/>
    </row>
    <row r="23" spans="6:8" ht="11.25">
      <c r="F23" s="30"/>
      <c r="G23" s="30"/>
      <c r="H23" s="30"/>
    </row>
    <row r="24" spans="1:8" ht="11.25" hidden="1">
      <c r="A24" s="18"/>
      <c r="B24" s="62">
        <f>SUM(B5:B10)</f>
        <v>957</v>
      </c>
      <c r="C24" s="62">
        <f>SUM(C5:C10)</f>
        <v>11</v>
      </c>
      <c r="D24" s="62">
        <f>SUM(D5:D10)</f>
        <v>1245</v>
      </c>
      <c r="E24" s="18"/>
      <c r="F24" s="62">
        <f>SUM(F5:F10)</f>
        <v>990</v>
      </c>
      <c r="G24" s="62">
        <f>SUM(G5:G10)</f>
        <v>12</v>
      </c>
      <c r="H24" s="62">
        <f>SUM(H5:H10)</f>
        <v>1325</v>
      </c>
    </row>
    <row r="25" spans="1:8" ht="11.25" hidden="1">
      <c r="A25" s="18"/>
      <c r="B25" s="63">
        <f>SUM(B11:B16)</f>
        <v>967</v>
      </c>
      <c r="C25" s="63">
        <f>SUM(C11:C16)</f>
        <v>5</v>
      </c>
      <c r="D25" s="63">
        <f>SUM(D11:D16)</f>
        <v>1268</v>
      </c>
      <c r="E25" s="33"/>
      <c r="F25" s="63">
        <f>SUM(F11:F16)</f>
        <v>974</v>
      </c>
      <c r="G25" s="63">
        <f>SUM(G11:G16)</f>
        <v>3</v>
      </c>
      <c r="H25" s="63">
        <f>SUM(H11:H16)</f>
        <v>1277</v>
      </c>
    </row>
    <row r="26" spans="1:16" ht="13.5" hidden="1">
      <c r="A26" s="18"/>
      <c r="B26" s="54"/>
      <c r="C26" s="54"/>
      <c r="D26" s="54"/>
      <c r="E26" s="54"/>
      <c r="F26" s="54"/>
      <c r="G26" s="54"/>
      <c r="H26" s="54"/>
      <c r="M26" s="3"/>
      <c r="N26" s="68"/>
      <c r="O26" s="68"/>
      <c r="P26" s="68"/>
    </row>
    <row r="27" spans="6:8" ht="11.25" hidden="1">
      <c r="F27" s="64">
        <f aca="true" t="shared" si="3" ref="F27:H28">(F24-B24)*100/B24</f>
        <v>3.4482758620689653</v>
      </c>
      <c r="G27" s="64">
        <f t="shared" si="3"/>
        <v>9.090909090909092</v>
      </c>
      <c r="H27" s="64">
        <f t="shared" si="3"/>
        <v>6.42570281124498</v>
      </c>
    </row>
    <row r="28" spans="2:8" ht="11.25" hidden="1">
      <c r="B28" s="65">
        <f>MAX(B5:B16)</f>
        <v>189</v>
      </c>
      <c r="F28" s="64">
        <f t="shared" si="3"/>
        <v>0.7238883143743536</v>
      </c>
      <c r="G28" s="64">
        <f t="shared" si="3"/>
        <v>-40</v>
      </c>
      <c r="H28" s="64">
        <f t="shared" si="3"/>
        <v>0.7097791798107256</v>
      </c>
    </row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4">
    <mergeCell ref="B3:D3"/>
    <mergeCell ref="F3:H3"/>
    <mergeCell ref="A20:H20"/>
    <mergeCell ref="N26:P26"/>
  </mergeCells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96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C81" sqref="C81"/>
    </sheetView>
  </sheetViews>
  <sheetFormatPr defaultColWidth="9.125" defaultRowHeight="12"/>
  <cols>
    <col min="1" max="1" width="11.75390625" style="0" customWidth="1"/>
    <col min="2" max="2" width="14.75390625" style="0" customWidth="1"/>
    <col min="3" max="4" width="15.125" style="0" customWidth="1"/>
    <col min="5" max="5" width="0.875" style="0" customWidth="1"/>
    <col min="6" max="6" width="14.75390625" style="5" customWidth="1"/>
    <col min="7" max="8" width="15.125" style="5" customWidth="1"/>
    <col min="9" max="9" width="0" style="5" hidden="1" customWidth="1"/>
    <col min="10" max="10" width="5.00390625" style="5" hidden="1" customWidth="1"/>
    <col min="11" max="13" width="0" style="5" hidden="1" customWidth="1"/>
    <col min="14" max="16384" width="9.125" style="5" customWidth="1"/>
  </cols>
  <sheetData>
    <row r="1" spans="1:10" s="1" customFormat="1" ht="19.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9.5" customHeight="1">
      <c r="A2" s="4" t="str">
        <f>CONCATENATE("da ",A5," ",B3," a ",M20," ",F3)</f>
        <v>da gennaio 2015 a dicembre 2016</v>
      </c>
      <c r="B2" s="6"/>
      <c r="C2" s="6"/>
      <c r="D2" s="12"/>
      <c r="E2" s="12"/>
      <c r="F2" s="2"/>
      <c r="G2" s="2"/>
      <c r="H2" s="2"/>
      <c r="I2" s="2"/>
      <c r="J2" s="2"/>
    </row>
    <row r="3" spans="1:10" s="1" customFormat="1" ht="19.5" customHeight="1">
      <c r="A3" s="28"/>
      <c r="B3" s="66">
        <v>2015</v>
      </c>
      <c r="C3" s="66"/>
      <c r="D3" s="66"/>
      <c r="E3" s="24"/>
      <c r="F3" s="66">
        <v>2016</v>
      </c>
      <c r="G3" s="66"/>
      <c r="H3" s="66"/>
      <c r="I3" s="2"/>
      <c r="J3" s="2"/>
    </row>
    <row r="4" spans="1:8" ht="23.25" customHeight="1">
      <c r="A4" s="29"/>
      <c r="B4" s="16" t="s">
        <v>19</v>
      </c>
      <c r="C4" s="17" t="s">
        <v>18</v>
      </c>
      <c r="D4" s="25" t="s">
        <v>3</v>
      </c>
      <c r="E4" s="17"/>
      <c r="F4" s="16" t="s">
        <v>19</v>
      </c>
      <c r="G4" s="17" t="s">
        <v>18</v>
      </c>
      <c r="H4" s="25" t="s">
        <v>3</v>
      </c>
    </row>
    <row r="5" spans="1:13" ht="17.25" customHeight="1">
      <c r="A5" s="8" t="s">
        <v>29</v>
      </c>
      <c r="B5" s="9">
        <v>146</v>
      </c>
      <c r="C5" s="9">
        <v>2</v>
      </c>
      <c r="D5" s="9">
        <v>193</v>
      </c>
      <c r="E5" s="9"/>
      <c r="F5" s="9">
        <v>124</v>
      </c>
      <c r="G5" s="9">
        <v>1</v>
      </c>
      <c r="H5" s="9">
        <v>158</v>
      </c>
      <c r="I5" s="18">
        <f aca="true" t="shared" si="0" ref="I5:I15">IF(OR(F5&gt;0,I6=1),1,0)</f>
        <v>1</v>
      </c>
      <c r="J5" s="19" t="s">
        <v>41</v>
      </c>
      <c r="K5" s="18" t="str">
        <f>IF(OR(F5&gt;0,I6=1),J5,"")</f>
        <v>gen</v>
      </c>
      <c r="L5" s="61" t="s">
        <v>29</v>
      </c>
      <c r="M5" s="18" t="str">
        <f>IF(OR(F5&gt;0,I6=1),L5,"")</f>
        <v>gennaio</v>
      </c>
    </row>
    <row r="6" spans="1:13" ht="11.25">
      <c r="A6" s="8" t="s">
        <v>30</v>
      </c>
      <c r="B6" s="9">
        <v>109</v>
      </c>
      <c r="C6" s="9">
        <v>1</v>
      </c>
      <c r="D6" s="9">
        <v>147</v>
      </c>
      <c r="E6" s="9"/>
      <c r="F6" s="9">
        <v>138</v>
      </c>
      <c r="G6" s="9">
        <v>4</v>
      </c>
      <c r="H6" s="9">
        <v>167</v>
      </c>
      <c r="I6" s="18">
        <f t="shared" si="0"/>
        <v>1</v>
      </c>
      <c r="J6" s="19" t="s">
        <v>42</v>
      </c>
      <c r="K6" s="18" t="str">
        <f aca="true" t="shared" si="1" ref="K6:K15">IF(OR(F6&gt;0,I7=1),J6,K5)</f>
        <v>feb.</v>
      </c>
      <c r="L6" s="61" t="s">
        <v>30</v>
      </c>
      <c r="M6" s="18" t="str">
        <f aca="true" t="shared" si="2" ref="M6:M15">IF(OR(F6&gt;0,I7=1),L6,M5)</f>
        <v>febbraio</v>
      </c>
    </row>
    <row r="7" spans="1:13" ht="12.75" customHeight="1">
      <c r="A7" s="8" t="s">
        <v>31</v>
      </c>
      <c r="B7" s="9">
        <v>170</v>
      </c>
      <c r="C7" s="9">
        <v>2</v>
      </c>
      <c r="D7" s="9">
        <v>237</v>
      </c>
      <c r="E7" s="9"/>
      <c r="F7" s="9">
        <v>158</v>
      </c>
      <c r="G7" s="9">
        <v>1</v>
      </c>
      <c r="H7" s="9">
        <v>214</v>
      </c>
      <c r="I7" s="18">
        <f t="shared" si="0"/>
        <v>1</v>
      </c>
      <c r="J7" s="19" t="s">
        <v>43</v>
      </c>
      <c r="K7" s="18" t="str">
        <f t="shared" si="1"/>
        <v>mar.</v>
      </c>
      <c r="L7" s="61" t="s">
        <v>31</v>
      </c>
      <c r="M7" s="18" t="str">
        <f t="shared" si="2"/>
        <v>marzo</v>
      </c>
    </row>
    <row r="8" spans="1:13" ht="11.25">
      <c r="A8" s="8" t="s">
        <v>32</v>
      </c>
      <c r="B8" s="9">
        <v>158</v>
      </c>
      <c r="C8" s="9">
        <v>3</v>
      </c>
      <c r="D8" s="9">
        <v>195</v>
      </c>
      <c r="E8" s="9"/>
      <c r="F8" s="9">
        <v>184</v>
      </c>
      <c r="G8" s="9">
        <v>1</v>
      </c>
      <c r="H8" s="9">
        <v>243</v>
      </c>
      <c r="I8" s="18">
        <f t="shared" si="0"/>
        <v>1</v>
      </c>
      <c r="J8" s="19" t="s">
        <v>44</v>
      </c>
      <c r="K8" s="18" t="str">
        <f t="shared" si="1"/>
        <v>apr.</v>
      </c>
      <c r="L8" s="61" t="s">
        <v>32</v>
      </c>
      <c r="M8" s="18" t="str">
        <f t="shared" si="2"/>
        <v>aprile</v>
      </c>
    </row>
    <row r="9" spans="1:13" s="13" customFormat="1" ht="11.25">
      <c r="A9" s="8" t="s">
        <v>33</v>
      </c>
      <c r="B9" s="9">
        <v>156</v>
      </c>
      <c r="C9" s="9">
        <v>2</v>
      </c>
      <c r="D9" s="9">
        <v>195</v>
      </c>
      <c r="E9" s="9"/>
      <c r="F9" s="9">
        <v>182</v>
      </c>
      <c r="G9" s="9">
        <v>0</v>
      </c>
      <c r="H9" s="9">
        <v>231</v>
      </c>
      <c r="I9" s="18">
        <f t="shared" si="0"/>
        <v>1</v>
      </c>
      <c r="J9" s="19" t="s">
        <v>45</v>
      </c>
      <c r="K9" s="18" t="str">
        <f t="shared" si="1"/>
        <v>mag.</v>
      </c>
      <c r="L9" s="61" t="s">
        <v>33</v>
      </c>
      <c r="M9" s="18" t="str">
        <f t="shared" si="2"/>
        <v>maggio</v>
      </c>
    </row>
    <row r="10" spans="1:13" ht="11.25">
      <c r="A10" s="8" t="s">
        <v>34</v>
      </c>
      <c r="B10" s="9">
        <v>176</v>
      </c>
      <c r="C10" s="9">
        <v>1</v>
      </c>
      <c r="D10" s="9">
        <v>227</v>
      </c>
      <c r="E10" s="9"/>
      <c r="F10" s="9">
        <v>171</v>
      </c>
      <c r="G10" s="9">
        <v>4</v>
      </c>
      <c r="H10" s="9">
        <v>232</v>
      </c>
      <c r="I10" s="18">
        <f t="shared" si="0"/>
        <v>1</v>
      </c>
      <c r="J10" s="19" t="s">
        <v>46</v>
      </c>
      <c r="K10" s="18" t="str">
        <f t="shared" si="1"/>
        <v>giu.</v>
      </c>
      <c r="L10" s="61" t="s">
        <v>34</v>
      </c>
      <c r="M10" s="18" t="str">
        <f t="shared" si="2"/>
        <v>giugno</v>
      </c>
    </row>
    <row r="11" spans="1:13" ht="11.25">
      <c r="A11" s="8" t="s">
        <v>35</v>
      </c>
      <c r="B11" s="9">
        <v>175</v>
      </c>
      <c r="C11" s="9">
        <v>4</v>
      </c>
      <c r="D11" s="9">
        <v>248</v>
      </c>
      <c r="E11" s="9"/>
      <c r="F11" s="9">
        <v>142</v>
      </c>
      <c r="G11" s="9">
        <v>1</v>
      </c>
      <c r="H11" s="9">
        <v>177</v>
      </c>
      <c r="I11" s="18">
        <f t="shared" si="0"/>
        <v>1</v>
      </c>
      <c r="J11" s="19" t="s">
        <v>47</v>
      </c>
      <c r="K11" s="18" t="str">
        <f t="shared" si="1"/>
        <v>lug.</v>
      </c>
      <c r="L11" s="61" t="s">
        <v>35</v>
      </c>
      <c r="M11" s="18" t="str">
        <f t="shared" si="2"/>
        <v>luglio</v>
      </c>
    </row>
    <row r="12" spans="1:13" s="13" customFormat="1" ht="11.25">
      <c r="A12" s="8" t="s">
        <v>36</v>
      </c>
      <c r="B12" s="9">
        <v>93</v>
      </c>
      <c r="C12" s="9">
        <v>3</v>
      </c>
      <c r="D12" s="9">
        <v>142</v>
      </c>
      <c r="E12" s="9"/>
      <c r="F12" s="9">
        <v>108</v>
      </c>
      <c r="G12" s="9">
        <v>0</v>
      </c>
      <c r="H12" s="9">
        <v>151</v>
      </c>
      <c r="I12" s="18">
        <f t="shared" si="0"/>
        <v>1</v>
      </c>
      <c r="J12" s="19" t="s">
        <v>48</v>
      </c>
      <c r="K12" s="18" t="str">
        <f t="shared" si="1"/>
        <v>ago.</v>
      </c>
      <c r="L12" s="61" t="s">
        <v>36</v>
      </c>
      <c r="M12" s="18" t="str">
        <f t="shared" si="2"/>
        <v>agosto</v>
      </c>
    </row>
    <row r="13" spans="1:13" ht="11.25">
      <c r="A13" s="8" t="s">
        <v>37</v>
      </c>
      <c r="B13" s="9">
        <v>183</v>
      </c>
      <c r="C13" s="9">
        <v>2</v>
      </c>
      <c r="D13" s="9">
        <v>240</v>
      </c>
      <c r="E13" s="9"/>
      <c r="F13" s="9">
        <v>187</v>
      </c>
      <c r="G13" s="9">
        <v>0</v>
      </c>
      <c r="H13" s="9">
        <v>246</v>
      </c>
      <c r="I13" s="18">
        <f t="shared" si="0"/>
        <v>1</v>
      </c>
      <c r="J13" s="19" t="s">
        <v>49</v>
      </c>
      <c r="K13" s="18" t="str">
        <f t="shared" si="1"/>
        <v>set.</v>
      </c>
      <c r="L13" s="61" t="s">
        <v>37</v>
      </c>
      <c r="M13" s="18" t="str">
        <f t="shared" si="2"/>
        <v>settembre</v>
      </c>
    </row>
    <row r="14" spans="1:13" ht="11.25">
      <c r="A14" s="8" t="s">
        <v>38</v>
      </c>
      <c r="B14" s="9">
        <v>178</v>
      </c>
      <c r="C14" s="9">
        <v>3</v>
      </c>
      <c r="D14" s="9">
        <v>232</v>
      </c>
      <c r="E14" s="9"/>
      <c r="F14" s="9">
        <v>180</v>
      </c>
      <c r="G14" s="9">
        <v>0</v>
      </c>
      <c r="H14" s="9">
        <v>241</v>
      </c>
      <c r="I14" s="18">
        <f t="shared" si="0"/>
        <v>1</v>
      </c>
      <c r="J14" s="19" t="s">
        <v>50</v>
      </c>
      <c r="K14" s="18" t="str">
        <f t="shared" si="1"/>
        <v>ott.</v>
      </c>
      <c r="L14" s="61" t="s">
        <v>38</v>
      </c>
      <c r="M14" s="18" t="str">
        <f t="shared" si="2"/>
        <v>ottobre</v>
      </c>
    </row>
    <row r="15" spans="1:13" ht="11.25">
      <c r="A15" s="8" t="s">
        <v>39</v>
      </c>
      <c r="B15" s="9">
        <v>170</v>
      </c>
      <c r="C15" s="9">
        <v>0</v>
      </c>
      <c r="D15" s="9">
        <v>211</v>
      </c>
      <c r="E15" s="9"/>
      <c r="F15" s="9">
        <v>189</v>
      </c>
      <c r="G15" s="9">
        <v>1</v>
      </c>
      <c r="H15" s="9">
        <v>238</v>
      </c>
      <c r="I15" s="18">
        <f t="shared" si="0"/>
        <v>1</v>
      </c>
      <c r="J15" s="19" t="s">
        <v>51</v>
      </c>
      <c r="K15" s="18" t="str">
        <f t="shared" si="1"/>
        <v>nov.</v>
      </c>
      <c r="L15" s="61" t="s">
        <v>39</v>
      </c>
      <c r="M15" s="18" t="str">
        <f t="shared" si="2"/>
        <v>novembre</v>
      </c>
    </row>
    <row r="16" spans="1:13" s="13" customFormat="1" ht="11.25">
      <c r="A16" s="8" t="s">
        <v>40</v>
      </c>
      <c r="B16" s="9">
        <v>157</v>
      </c>
      <c r="C16" s="9">
        <v>2</v>
      </c>
      <c r="D16" s="9">
        <v>192</v>
      </c>
      <c r="E16" s="9"/>
      <c r="F16" s="9">
        <v>161</v>
      </c>
      <c r="G16" s="9">
        <v>3</v>
      </c>
      <c r="H16" s="9">
        <v>215</v>
      </c>
      <c r="I16" s="18">
        <f>IF(OR(F16&gt;0,I19=1),1,0)</f>
        <v>1</v>
      </c>
      <c r="J16" s="19" t="s">
        <v>52</v>
      </c>
      <c r="K16" s="18" t="str">
        <f>IF(OR(F16&gt;0,I19=1),J16,K15)</f>
        <v>dic.</v>
      </c>
      <c r="L16" s="61" t="s">
        <v>40</v>
      </c>
      <c r="M16" s="18" t="str">
        <f>IF(OR(F16&gt;0,I19=1),L16,M15)</f>
        <v>dicembre</v>
      </c>
    </row>
    <row r="17" spans="1:13" s="13" customFormat="1" ht="6.75" customHeight="1">
      <c r="A17" s="8"/>
      <c r="B17" s="9"/>
      <c r="C17" s="9"/>
      <c r="D17" s="9"/>
      <c r="E17" s="9"/>
      <c r="F17" s="9"/>
      <c r="G17" s="9"/>
      <c r="H17" s="9"/>
      <c r="I17" s="18"/>
      <c r="J17" s="19"/>
      <c r="K17" s="18"/>
      <c r="L17" s="19"/>
      <c r="M17" s="18"/>
    </row>
    <row r="18" spans="1:13" s="13" customFormat="1" ht="12">
      <c r="A18" s="26" t="str">
        <f>"gen.-"&amp;K20</f>
        <v>gen.-dic.</v>
      </c>
      <c r="B18" s="27">
        <f>B5*campo1+B6*campo2+B7*campo3+B8*campo4+B9*campo5+B10*campo6+B11*campo7+B12*campo8+B13*campo9+B14*campo10+B15*campo11+B16*campo12</f>
        <v>1871</v>
      </c>
      <c r="C18" s="27">
        <f>C5*campo1+C6*campo2+C7*campo3+C8*campo4+C9*campo5+C10*campo6+C11*campo7+C12*campo8+C13*campo9+C14*campo10+C15*campo11+C16*campo12</f>
        <v>25</v>
      </c>
      <c r="D18" s="27">
        <f>D5*campo1+D6*campo2+D7*campo3+D8*campo4+D9*campo5+D10*campo6+D11*campo7+D12*campo8+D13*campo9+D14*campo10+D15*campo11+D16*campo12</f>
        <v>2459</v>
      </c>
      <c r="E18" s="27"/>
      <c r="F18" s="27">
        <f>F5*campo1+F6*campo2+F7*campo3+F8*campo4+F9*campo5+F10*campo6+F11*campo7+F12*campo8+F13*campo9+F14*campo10+F15*campo11+F16*campo12</f>
        <v>1924</v>
      </c>
      <c r="G18" s="27">
        <f>G5*campo1+G6*campo2+G7*campo3+G8*campo4+G9*campo5+G10*campo6+G11*campo7+G12*campo8+G13*campo9+G14*campo10+G15*campo11+G16*campo12</f>
        <v>16</v>
      </c>
      <c r="H18" s="27">
        <f>H5*campo1+H6*campo2+H7*campo3+H8*campo4+H9*campo5+H10*campo6+H11*campo7+H12*campo8+H13*campo9+H14*campo10+H15*campo11+H16*campo12</f>
        <v>2513</v>
      </c>
      <c r="I18" s="18"/>
      <c r="J18" s="19"/>
      <c r="K18" s="18"/>
      <c r="L18" s="19"/>
      <c r="M18" s="18"/>
    </row>
    <row r="19" spans="1:8" ht="12">
      <c r="A19" s="10" t="s">
        <v>16</v>
      </c>
      <c r="B19" s="14">
        <f>SUM(B5:B16)</f>
        <v>1871</v>
      </c>
      <c r="C19" s="14">
        <f>SUM(C5:C16)</f>
        <v>25</v>
      </c>
      <c r="D19" s="14">
        <f>SUM(D5:D16)</f>
        <v>2459</v>
      </c>
      <c r="E19" s="14"/>
      <c r="F19" s="14">
        <f>SUM(F5:F16)</f>
        <v>1924</v>
      </c>
      <c r="G19" s="14">
        <f>SUM(G5:G16)</f>
        <v>16</v>
      </c>
      <c r="H19" s="14">
        <f>SUM(H5:H16)</f>
        <v>2513</v>
      </c>
    </row>
    <row r="20" spans="1:13" s="1" customFormat="1" ht="22.5" customHeight="1">
      <c r="A20" s="67" t="s">
        <v>53</v>
      </c>
      <c r="B20" s="67"/>
      <c r="C20" s="67"/>
      <c r="D20" s="67"/>
      <c r="E20" s="67"/>
      <c r="F20" s="67"/>
      <c r="G20" s="67"/>
      <c r="H20" s="67"/>
      <c r="I20" s="7"/>
      <c r="J20" s="21"/>
      <c r="K20" s="23" t="str">
        <f>K16</f>
        <v>dic.</v>
      </c>
      <c r="L20" s="20"/>
      <c r="M20" s="22" t="str">
        <f>M16</f>
        <v>dicembre</v>
      </c>
    </row>
    <row r="21" spans="1:5" ht="11.25">
      <c r="A21" s="11" t="s">
        <v>0</v>
      </c>
      <c r="B21" s="11"/>
      <c r="C21" s="11"/>
      <c r="D21" s="11"/>
      <c r="E21" s="11"/>
    </row>
    <row r="22" spans="1:7" ht="11.25">
      <c r="A22" s="15" t="s">
        <v>17</v>
      </c>
      <c r="F22" s="30"/>
      <c r="G22" s="30"/>
    </row>
    <row r="23" spans="6:8" ht="11.25">
      <c r="F23" s="30"/>
      <c r="G23" s="30"/>
      <c r="H23" s="30"/>
    </row>
    <row r="24" spans="1:8" ht="11.25" hidden="1">
      <c r="A24" s="18"/>
      <c r="B24" s="62">
        <f>SUM(B5:B10)</f>
        <v>915</v>
      </c>
      <c r="C24" s="62">
        <f>SUM(C5:C10)</f>
        <v>11</v>
      </c>
      <c r="D24" s="62">
        <f>SUM(D5:D10)</f>
        <v>1194</v>
      </c>
      <c r="E24" s="18"/>
      <c r="F24" s="62">
        <f>SUM(F5:F10)</f>
        <v>957</v>
      </c>
      <c r="G24" s="62">
        <f>SUM(G5:G10)</f>
        <v>11</v>
      </c>
      <c r="H24" s="62">
        <f>SUM(H5:H10)</f>
        <v>1245</v>
      </c>
    </row>
    <row r="25" spans="1:8" ht="11.25" hidden="1">
      <c r="A25" s="18"/>
      <c r="B25" s="63">
        <f>SUM(B11:B16)</f>
        <v>956</v>
      </c>
      <c r="C25" s="63">
        <f>SUM(C11:C16)</f>
        <v>14</v>
      </c>
      <c r="D25" s="63">
        <f>SUM(D11:D16)</f>
        <v>1265</v>
      </c>
      <c r="E25" s="33"/>
      <c r="F25" s="63">
        <f>SUM(F11:F16)</f>
        <v>967</v>
      </c>
      <c r="G25" s="63">
        <f>SUM(G11:G16)</f>
        <v>5</v>
      </c>
      <c r="H25" s="63">
        <f>SUM(H11:H16)</f>
        <v>1268</v>
      </c>
    </row>
    <row r="26" spans="1:16" ht="13.5" hidden="1">
      <c r="A26" s="18"/>
      <c r="B26" s="54"/>
      <c r="C26" s="54"/>
      <c r="D26" s="54"/>
      <c r="E26" s="54"/>
      <c r="F26" s="54"/>
      <c r="G26" s="54"/>
      <c r="H26" s="54"/>
      <c r="M26" s="3"/>
      <c r="N26" s="68"/>
      <c r="O26" s="68"/>
      <c r="P26" s="68"/>
    </row>
    <row r="27" spans="6:8" ht="11.25" hidden="1">
      <c r="F27" s="64">
        <f aca="true" t="shared" si="3" ref="F27:H28">(F24-B24)*100/B24</f>
        <v>4.590163934426229</v>
      </c>
      <c r="G27" s="64">
        <f t="shared" si="3"/>
        <v>0</v>
      </c>
      <c r="H27" s="64">
        <f t="shared" si="3"/>
        <v>4.271356783919598</v>
      </c>
    </row>
    <row r="28" spans="2:8" ht="11.25" hidden="1">
      <c r="B28" s="65">
        <f>MAX(B5:B16)</f>
        <v>183</v>
      </c>
      <c r="F28" s="64">
        <f t="shared" si="3"/>
        <v>1.1506276150627615</v>
      </c>
      <c r="G28" s="64">
        <f t="shared" si="3"/>
        <v>-64.28571428571429</v>
      </c>
      <c r="H28" s="64">
        <f t="shared" si="3"/>
        <v>0.23715415019762845</v>
      </c>
    </row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4">
    <mergeCell ref="B3:D3"/>
    <mergeCell ref="F3:H3"/>
    <mergeCell ref="A20:H20"/>
    <mergeCell ref="N26:P26"/>
  </mergeCells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96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C81" sqref="C81"/>
    </sheetView>
  </sheetViews>
  <sheetFormatPr defaultColWidth="9.125" defaultRowHeight="12"/>
  <cols>
    <col min="1" max="1" width="11.75390625" style="0" customWidth="1"/>
    <col min="2" max="2" width="14.75390625" style="0" customWidth="1"/>
    <col min="3" max="4" width="15.125" style="0" customWidth="1"/>
    <col min="5" max="5" width="0.875" style="0" customWidth="1"/>
    <col min="6" max="6" width="14.75390625" style="5" customWidth="1"/>
    <col min="7" max="8" width="15.125" style="5" customWidth="1"/>
    <col min="9" max="9" width="0" style="5" hidden="1" customWidth="1"/>
    <col min="10" max="10" width="5.00390625" style="5" hidden="1" customWidth="1"/>
    <col min="11" max="13" width="0" style="5" hidden="1" customWidth="1"/>
    <col min="14" max="16384" width="9.125" style="5" customWidth="1"/>
  </cols>
  <sheetData>
    <row r="1" spans="1:10" s="1" customFormat="1" ht="19.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9.5" customHeight="1">
      <c r="A2" s="4" t="str">
        <f>CONCATENATE("da ",A5," ",B3," a ",M20," ",F3)</f>
        <v>da gennaio 2014 a dicembre 2015</v>
      </c>
      <c r="B2" s="6"/>
      <c r="C2" s="6"/>
      <c r="D2" s="12"/>
      <c r="E2" s="12"/>
      <c r="F2" s="2"/>
      <c r="G2" s="2"/>
      <c r="H2" s="2"/>
      <c r="I2" s="2"/>
      <c r="J2" s="2"/>
    </row>
    <row r="3" spans="1:10" s="1" customFormat="1" ht="19.5" customHeight="1">
      <c r="A3" s="28"/>
      <c r="B3" s="66">
        <v>2014</v>
      </c>
      <c r="C3" s="66"/>
      <c r="D3" s="66"/>
      <c r="E3" s="24"/>
      <c r="F3" s="66">
        <v>2015</v>
      </c>
      <c r="G3" s="66"/>
      <c r="H3" s="66"/>
      <c r="I3" s="2"/>
      <c r="J3" s="2"/>
    </row>
    <row r="4" spans="1:8" ht="23.25" customHeight="1">
      <c r="A4" s="29"/>
      <c r="B4" s="16" t="s">
        <v>19</v>
      </c>
      <c r="C4" s="17" t="s">
        <v>18</v>
      </c>
      <c r="D4" s="25" t="s">
        <v>3</v>
      </c>
      <c r="E4" s="17"/>
      <c r="F4" s="16" t="s">
        <v>19</v>
      </c>
      <c r="G4" s="17" t="s">
        <v>18</v>
      </c>
      <c r="H4" s="25" t="s">
        <v>3</v>
      </c>
    </row>
    <row r="5" spans="1:13" ht="17.25" customHeight="1">
      <c r="A5" s="8" t="s">
        <v>29</v>
      </c>
      <c r="B5" s="9">
        <v>135</v>
      </c>
      <c r="C5" s="9">
        <v>3</v>
      </c>
      <c r="D5" s="9">
        <v>169</v>
      </c>
      <c r="E5" s="9"/>
      <c r="F5" s="9">
        <v>146</v>
      </c>
      <c r="G5" s="9">
        <v>2</v>
      </c>
      <c r="H5" s="9">
        <v>193</v>
      </c>
      <c r="I5" s="18">
        <f aca="true" t="shared" si="0" ref="I5:I15">IF(OR(F5&gt;0,I6=1),1,0)</f>
        <v>1</v>
      </c>
      <c r="J5" s="19" t="s">
        <v>41</v>
      </c>
      <c r="K5" s="18" t="str">
        <f>IF(OR(F5&gt;0,I6=1),J5,"")</f>
        <v>gen</v>
      </c>
      <c r="L5" s="61" t="s">
        <v>29</v>
      </c>
      <c r="M5" s="18" t="str">
        <f>IF(OR(F5&gt;0,I6=1),L5,"")</f>
        <v>gennaio</v>
      </c>
    </row>
    <row r="6" spans="1:13" ht="11.25">
      <c r="A6" s="8" t="s">
        <v>30</v>
      </c>
      <c r="B6" s="9">
        <v>139</v>
      </c>
      <c r="C6" s="9">
        <v>1</v>
      </c>
      <c r="D6" s="9">
        <v>189</v>
      </c>
      <c r="E6" s="9"/>
      <c r="F6" s="9">
        <v>109</v>
      </c>
      <c r="G6" s="9">
        <v>1</v>
      </c>
      <c r="H6" s="9">
        <v>147</v>
      </c>
      <c r="I6" s="18">
        <f t="shared" si="0"/>
        <v>1</v>
      </c>
      <c r="J6" s="19" t="s">
        <v>42</v>
      </c>
      <c r="K6" s="18" t="str">
        <f aca="true" t="shared" si="1" ref="K6:K15">IF(OR(F6&gt;0,I7=1),J6,K5)</f>
        <v>feb.</v>
      </c>
      <c r="L6" s="61" t="s">
        <v>30</v>
      </c>
      <c r="M6" s="18" t="str">
        <f aca="true" t="shared" si="2" ref="M6:M15">IF(OR(F6&gt;0,I7=1),L6,M5)</f>
        <v>febbraio</v>
      </c>
    </row>
    <row r="7" spans="1:13" ht="12.75" customHeight="1">
      <c r="A7" s="8" t="s">
        <v>31</v>
      </c>
      <c r="B7" s="9">
        <v>155</v>
      </c>
      <c r="C7" s="9">
        <v>0</v>
      </c>
      <c r="D7" s="9">
        <v>207</v>
      </c>
      <c r="E7" s="9"/>
      <c r="F7" s="9">
        <v>170</v>
      </c>
      <c r="G7" s="9">
        <v>2</v>
      </c>
      <c r="H7" s="9">
        <v>237</v>
      </c>
      <c r="I7" s="18">
        <f t="shared" si="0"/>
        <v>1</v>
      </c>
      <c r="J7" s="19" t="s">
        <v>43</v>
      </c>
      <c r="K7" s="18" t="str">
        <f t="shared" si="1"/>
        <v>mar.</v>
      </c>
      <c r="L7" s="61" t="s">
        <v>31</v>
      </c>
      <c r="M7" s="18" t="str">
        <f t="shared" si="2"/>
        <v>marzo</v>
      </c>
    </row>
    <row r="8" spans="1:13" ht="11.25">
      <c r="A8" s="8" t="s">
        <v>32</v>
      </c>
      <c r="B8" s="9">
        <v>158</v>
      </c>
      <c r="C8" s="9">
        <v>3</v>
      </c>
      <c r="D8" s="9">
        <v>190</v>
      </c>
      <c r="E8" s="9"/>
      <c r="F8" s="9">
        <v>158</v>
      </c>
      <c r="G8" s="9">
        <v>3</v>
      </c>
      <c r="H8" s="9">
        <v>195</v>
      </c>
      <c r="I8" s="18">
        <f t="shared" si="0"/>
        <v>1</v>
      </c>
      <c r="J8" s="19" t="s">
        <v>44</v>
      </c>
      <c r="K8" s="18" t="str">
        <f t="shared" si="1"/>
        <v>apr.</v>
      </c>
      <c r="L8" s="61" t="s">
        <v>32</v>
      </c>
      <c r="M8" s="18" t="str">
        <f t="shared" si="2"/>
        <v>aprile</v>
      </c>
    </row>
    <row r="9" spans="1:13" s="13" customFormat="1" ht="11.25">
      <c r="A9" s="8" t="s">
        <v>33</v>
      </c>
      <c r="B9" s="9">
        <v>194</v>
      </c>
      <c r="C9" s="9">
        <v>2</v>
      </c>
      <c r="D9" s="9">
        <v>277</v>
      </c>
      <c r="E9" s="9"/>
      <c r="F9" s="9">
        <v>156</v>
      </c>
      <c r="G9" s="9">
        <v>2</v>
      </c>
      <c r="H9" s="9">
        <v>195</v>
      </c>
      <c r="I9" s="18">
        <f t="shared" si="0"/>
        <v>1</v>
      </c>
      <c r="J9" s="19" t="s">
        <v>45</v>
      </c>
      <c r="K9" s="18" t="str">
        <f t="shared" si="1"/>
        <v>mag.</v>
      </c>
      <c r="L9" s="61" t="s">
        <v>33</v>
      </c>
      <c r="M9" s="18" t="str">
        <f t="shared" si="2"/>
        <v>maggio</v>
      </c>
    </row>
    <row r="10" spans="1:13" ht="11.25">
      <c r="A10" s="8" t="s">
        <v>34</v>
      </c>
      <c r="B10" s="9">
        <v>179</v>
      </c>
      <c r="C10" s="9">
        <v>2</v>
      </c>
      <c r="D10" s="9">
        <v>242</v>
      </c>
      <c r="E10" s="9"/>
      <c r="F10" s="9">
        <v>176</v>
      </c>
      <c r="G10" s="9">
        <v>1</v>
      </c>
      <c r="H10" s="9">
        <v>227</v>
      </c>
      <c r="I10" s="18">
        <f t="shared" si="0"/>
        <v>1</v>
      </c>
      <c r="J10" s="19" t="s">
        <v>46</v>
      </c>
      <c r="K10" s="18" t="str">
        <f t="shared" si="1"/>
        <v>giu.</v>
      </c>
      <c r="L10" s="61" t="s">
        <v>34</v>
      </c>
      <c r="M10" s="18" t="str">
        <f t="shared" si="2"/>
        <v>giugno</v>
      </c>
    </row>
    <row r="11" spans="1:13" ht="11.25">
      <c r="A11" s="8" t="s">
        <v>35</v>
      </c>
      <c r="B11" s="9">
        <v>149</v>
      </c>
      <c r="C11" s="9">
        <v>1</v>
      </c>
      <c r="D11" s="9">
        <v>202</v>
      </c>
      <c r="E11" s="9"/>
      <c r="F11" s="9">
        <v>175</v>
      </c>
      <c r="G11" s="9">
        <v>4</v>
      </c>
      <c r="H11" s="9">
        <v>248</v>
      </c>
      <c r="I11" s="18">
        <f t="shared" si="0"/>
        <v>1</v>
      </c>
      <c r="J11" s="19" t="s">
        <v>47</v>
      </c>
      <c r="K11" s="18" t="str">
        <f t="shared" si="1"/>
        <v>lug.</v>
      </c>
      <c r="L11" s="61" t="s">
        <v>35</v>
      </c>
      <c r="M11" s="18" t="str">
        <f t="shared" si="2"/>
        <v>luglio</v>
      </c>
    </row>
    <row r="12" spans="1:13" s="13" customFormat="1" ht="11.25">
      <c r="A12" s="8" t="s">
        <v>36</v>
      </c>
      <c r="B12" s="9">
        <v>89</v>
      </c>
      <c r="C12" s="9">
        <v>0</v>
      </c>
      <c r="D12" s="9">
        <v>128</v>
      </c>
      <c r="E12" s="9"/>
      <c r="F12" s="9">
        <v>93</v>
      </c>
      <c r="G12" s="9">
        <v>3</v>
      </c>
      <c r="H12" s="9">
        <v>142</v>
      </c>
      <c r="I12" s="18">
        <f t="shared" si="0"/>
        <v>1</v>
      </c>
      <c r="J12" s="19" t="s">
        <v>48</v>
      </c>
      <c r="K12" s="18" t="str">
        <f t="shared" si="1"/>
        <v>ago.</v>
      </c>
      <c r="L12" s="61" t="s">
        <v>36</v>
      </c>
      <c r="M12" s="18" t="str">
        <f t="shared" si="2"/>
        <v>agosto</v>
      </c>
    </row>
    <row r="13" spans="1:13" ht="11.25">
      <c r="A13" s="8" t="s">
        <v>37</v>
      </c>
      <c r="B13" s="9">
        <v>179</v>
      </c>
      <c r="C13" s="9">
        <v>1</v>
      </c>
      <c r="D13" s="9">
        <v>241</v>
      </c>
      <c r="E13" s="9"/>
      <c r="F13" s="9">
        <v>183</v>
      </c>
      <c r="G13" s="9">
        <v>2</v>
      </c>
      <c r="H13" s="9">
        <v>240</v>
      </c>
      <c r="I13" s="18">
        <f t="shared" si="0"/>
        <v>1</v>
      </c>
      <c r="J13" s="19" t="s">
        <v>49</v>
      </c>
      <c r="K13" s="18" t="str">
        <f t="shared" si="1"/>
        <v>set.</v>
      </c>
      <c r="L13" s="61" t="s">
        <v>37</v>
      </c>
      <c r="M13" s="18" t="str">
        <f t="shared" si="2"/>
        <v>settembre</v>
      </c>
    </row>
    <row r="14" spans="1:13" ht="11.25">
      <c r="A14" s="8" t="s">
        <v>38</v>
      </c>
      <c r="B14" s="9">
        <v>192</v>
      </c>
      <c r="C14" s="9">
        <v>1</v>
      </c>
      <c r="D14" s="9">
        <v>246</v>
      </c>
      <c r="E14" s="9"/>
      <c r="F14" s="9">
        <v>178</v>
      </c>
      <c r="G14" s="9">
        <v>3</v>
      </c>
      <c r="H14" s="9">
        <v>232</v>
      </c>
      <c r="I14" s="18">
        <f t="shared" si="0"/>
        <v>1</v>
      </c>
      <c r="J14" s="19" t="s">
        <v>50</v>
      </c>
      <c r="K14" s="18" t="str">
        <f t="shared" si="1"/>
        <v>ott.</v>
      </c>
      <c r="L14" s="61" t="s">
        <v>38</v>
      </c>
      <c r="M14" s="18" t="str">
        <f t="shared" si="2"/>
        <v>ottobre</v>
      </c>
    </row>
    <row r="15" spans="1:13" ht="11.25">
      <c r="A15" s="8" t="s">
        <v>39</v>
      </c>
      <c r="B15" s="9">
        <v>202</v>
      </c>
      <c r="C15" s="9">
        <v>2</v>
      </c>
      <c r="D15" s="9">
        <v>250</v>
      </c>
      <c r="E15" s="9"/>
      <c r="F15" s="9">
        <v>170</v>
      </c>
      <c r="G15" s="9">
        <v>0</v>
      </c>
      <c r="H15" s="9">
        <v>211</v>
      </c>
      <c r="I15" s="18">
        <f t="shared" si="0"/>
        <v>1</v>
      </c>
      <c r="J15" s="19" t="s">
        <v>51</v>
      </c>
      <c r="K15" s="18" t="str">
        <f t="shared" si="1"/>
        <v>nov.</v>
      </c>
      <c r="L15" s="61" t="s">
        <v>39</v>
      </c>
      <c r="M15" s="18" t="str">
        <f t="shared" si="2"/>
        <v>novembre</v>
      </c>
    </row>
    <row r="16" spans="1:13" s="13" customFormat="1" ht="11.25">
      <c r="A16" s="8" t="s">
        <v>40</v>
      </c>
      <c r="B16" s="9">
        <v>170</v>
      </c>
      <c r="C16" s="9">
        <v>2</v>
      </c>
      <c r="D16" s="9">
        <v>204</v>
      </c>
      <c r="E16" s="9"/>
      <c r="F16" s="9">
        <v>157</v>
      </c>
      <c r="G16" s="9">
        <v>2</v>
      </c>
      <c r="H16" s="9">
        <v>192</v>
      </c>
      <c r="I16" s="18">
        <f>IF(OR(F16&gt;0,I19=1),1,0)</f>
        <v>1</v>
      </c>
      <c r="J16" s="19" t="s">
        <v>52</v>
      </c>
      <c r="K16" s="18" t="str">
        <f>IF(OR(F16&gt;0,I19=1),J16,K15)</f>
        <v>dic.</v>
      </c>
      <c r="L16" s="61" t="s">
        <v>40</v>
      </c>
      <c r="M16" s="18" t="str">
        <f>IF(OR(F16&gt;0,I19=1),L16,M15)</f>
        <v>dicembre</v>
      </c>
    </row>
    <row r="17" spans="1:13" s="13" customFormat="1" ht="6.75" customHeight="1">
      <c r="A17" s="8"/>
      <c r="B17" s="9"/>
      <c r="C17" s="9"/>
      <c r="D17" s="9"/>
      <c r="E17" s="9"/>
      <c r="F17" s="9"/>
      <c r="G17" s="9"/>
      <c r="H17" s="9"/>
      <c r="I17" s="18"/>
      <c r="J17" s="19"/>
      <c r="K17" s="18"/>
      <c r="L17" s="19"/>
      <c r="M17" s="18"/>
    </row>
    <row r="18" spans="1:13" s="13" customFormat="1" ht="12">
      <c r="A18" s="26" t="str">
        <f>"gen.-"&amp;K20</f>
        <v>gen.-dic.</v>
      </c>
      <c r="B18" s="27">
        <f>B5*campo1+B6*campo2+B7*campo3+B8*campo4+B9*campo5+B10*campo6+B11*campo7+B12*campo8+B13*campo9+B14*campo10+B15*campo11+B16*campo12</f>
        <v>1941</v>
      </c>
      <c r="C18" s="27">
        <f>C5*campo1+C6*campo2+C7*campo3+C8*campo4+C9*campo5+C10*campo6+C11*campo7+C12*campo8+C13*campo9+C14*campo10+C15*campo11+C16*campo12</f>
        <v>18</v>
      </c>
      <c r="D18" s="27">
        <f>D5*campo1+D6*campo2+D7*campo3+D8*campo4+D9*campo5+D10*campo6+D11*campo7+D12*campo8+D13*campo9+D14*campo10+D15*campo11+D16*campo12</f>
        <v>2545</v>
      </c>
      <c r="E18" s="27"/>
      <c r="F18" s="27">
        <f>F5*campo1+F6*campo2+F7*campo3+F8*campo4+F9*campo5+F10*campo6+F11*campo7+F12*campo8+F13*campo9+F14*campo10+F15*campo11+F16*campo12</f>
        <v>1871</v>
      </c>
      <c r="G18" s="27">
        <f>G5*campo1+G6*campo2+G7*campo3+G8*campo4+G9*campo5+G10*campo6+G11*campo7+G12*campo8+G13*campo9+G14*campo10+G15*campo11+G16*campo12</f>
        <v>25</v>
      </c>
      <c r="H18" s="27">
        <f>H5*campo1+H6*campo2+H7*campo3+H8*campo4+H9*campo5+H10*campo6+H11*campo7+H12*campo8+H13*campo9+H14*campo10+H15*campo11+H16*campo12</f>
        <v>2459</v>
      </c>
      <c r="I18" s="18"/>
      <c r="J18" s="19"/>
      <c r="K18" s="18"/>
      <c r="L18" s="19"/>
      <c r="M18" s="18"/>
    </row>
    <row r="19" spans="1:8" ht="12">
      <c r="A19" s="10" t="s">
        <v>16</v>
      </c>
      <c r="B19" s="14">
        <f>SUM(B5:B16)</f>
        <v>1941</v>
      </c>
      <c r="C19" s="14">
        <f>SUM(C5:C16)</f>
        <v>18</v>
      </c>
      <c r="D19" s="14">
        <f>SUM(D5:D16)</f>
        <v>2545</v>
      </c>
      <c r="E19" s="14"/>
      <c r="F19" s="14">
        <f>SUM(F5:F16)</f>
        <v>1871</v>
      </c>
      <c r="G19" s="14">
        <f>SUM(G5:G16)</f>
        <v>25</v>
      </c>
      <c r="H19" s="14">
        <f>SUM(H5:H16)</f>
        <v>2459</v>
      </c>
    </row>
    <row r="20" spans="1:13" s="1" customFormat="1" ht="22.5" customHeight="1">
      <c r="A20" s="67" t="s">
        <v>53</v>
      </c>
      <c r="B20" s="67"/>
      <c r="C20" s="67"/>
      <c r="D20" s="67"/>
      <c r="E20" s="67"/>
      <c r="F20" s="67"/>
      <c r="G20" s="67"/>
      <c r="H20" s="67"/>
      <c r="I20" s="7"/>
      <c r="J20" s="21"/>
      <c r="K20" s="23" t="str">
        <f>K16</f>
        <v>dic.</v>
      </c>
      <c r="L20" s="20"/>
      <c r="M20" s="22" t="str">
        <f>M16</f>
        <v>dicembre</v>
      </c>
    </row>
    <row r="21" spans="1:5" ht="11.25">
      <c r="A21" s="11" t="s">
        <v>0</v>
      </c>
      <c r="B21" s="11"/>
      <c r="C21" s="11"/>
      <c r="D21" s="11"/>
      <c r="E21" s="11"/>
    </row>
    <row r="22" spans="1:7" ht="11.25">
      <c r="A22" s="15" t="s">
        <v>17</v>
      </c>
      <c r="F22" s="30"/>
      <c r="G22" s="30"/>
    </row>
    <row r="23" spans="6:8" ht="11.25">
      <c r="F23" s="30"/>
      <c r="G23" s="30"/>
      <c r="H23" s="30"/>
    </row>
    <row r="24" spans="1:8" ht="11.25" hidden="1">
      <c r="A24" s="18"/>
      <c r="B24" s="62">
        <f>SUM(B5:B10)</f>
        <v>960</v>
      </c>
      <c r="C24" s="62">
        <f>SUM(C5:C10)</f>
        <v>11</v>
      </c>
      <c r="D24" s="62">
        <f>SUM(D5:D10)</f>
        <v>1274</v>
      </c>
      <c r="E24" s="18"/>
      <c r="F24" s="62">
        <f>SUM(F5:F10)</f>
        <v>915</v>
      </c>
      <c r="G24" s="62">
        <f>SUM(G5:G10)</f>
        <v>11</v>
      </c>
      <c r="H24" s="62">
        <f>SUM(H5:H10)</f>
        <v>1194</v>
      </c>
    </row>
    <row r="25" spans="1:8" ht="11.25" hidden="1">
      <c r="A25" s="18"/>
      <c r="B25" s="63">
        <f>SUM(B11:B16)</f>
        <v>981</v>
      </c>
      <c r="C25" s="63">
        <f>SUM(C11:C16)</f>
        <v>7</v>
      </c>
      <c r="D25" s="63">
        <f>SUM(D11:D16)</f>
        <v>1271</v>
      </c>
      <c r="E25" s="33"/>
      <c r="F25" s="63">
        <f>SUM(F11:F16)</f>
        <v>956</v>
      </c>
      <c r="G25" s="63">
        <f>SUM(G11:G16)</f>
        <v>14</v>
      </c>
      <c r="H25" s="63">
        <f>SUM(H11:H16)</f>
        <v>1265</v>
      </c>
    </row>
    <row r="26" spans="1:16" ht="13.5" hidden="1">
      <c r="A26" s="18"/>
      <c r="B26" s="54"/>
      <c r="C26" s="54"/>
      <c r="D26" s="54"/>
      <c r="E26" s="54"/>
      <c r="F26" s="54"/>
      <c r="G26" s="54"/>
      <c r="H26" s="54"/>
      <c r="M26" s="3"/>
      <c r="N26" s="68"/>
      <c r="O26" s="68"/>
      <c r="P26" s="68"/>
    </row>
    <row r="27" spans="6:8" ht="11.25" hidden="1">
      <c r="F27" s="64">
        <f aca="true" t="shared" si="3" ref="F27:H28">(F24-B24)*100/B24</f>
        <v>-4.6875</v>
      </c>
      <c r="G27" s="64">
        <f t="shared" si="3"/>
        <v>0</v>
      </c>
      <c r="H27" s="64">
        <f t="shared" si="3"/>
        <v>-6.279434850863423</v>
      </c>
    </row>
    <row r="28" spans="6:8" ht="11.25" hidden="1">
      <c r="F28" s="64">
        <f t="shared" si="3"/>
        <v>-2.5484199796126403</v>
      </c>
      <c r="G28" s="64">
        <f t="shared" si="3"/>
        <v>100</v>
      </c>
      <c r="H28" s="64">
        <f t="shared" si="3"/>
        <v>-0.47206923682140045</v>
      </c>
    </row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4">
    <mergeCell ref="B3:D3"/>
    <mergeCell ref="F3:H3"/>
    <mergeCell ref="A20:H20"/>
    <mergeCell ref="N26:P26"/>
  </mergeCells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96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0">
      <selection activeCell="C81" sqref="C81"/>
    </sheetView>
  </sheetViews>
  <sheetFormatPr defaultColWidth="9.125" defaultRowHeight="12"/>
  <cols>
    <col min="1" max="1" width="11.75390625" style="0" customWidth="1"/>
    <col min="2" max="2" width="14.75390625" style="0" customWidth="1"/>
    <col min="3" max="4" width="15.125" style="0" customWidth="1"/>
    <col min="5" max="5" width="0.875" style="0" customWidth="1"/>
    <col min="6" max="6" width="14.75390625" style="5" customWidth="1"/>
    <col min="7" max="8" width="15.125" style="5" customWidth="1"/>
    <col min="9" max="9" width="0" style="5" hidden="1" customWidth="1"/>
    <col min="10" max="10" width="5.00390625" style="5" hidden="1" customWidth="1"/>
    <col min="11" max="13" width="0" style="5" hidden="1" customWidth="1"/>
    <col min="14" max="16384" width="9.125" style="5" customWidth="1"/>
  </cols>
  <sheetData>
    <row r="1" spans="1:10" s="1" customFormat="1" ht="19.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9.5" customHeight="1">
      <c r="A2" s="4" t="str">
        <f>CONCATENATE("da ",A5," ",B3," a ",M20," ",F3)</f>
        <v>da gennaio 2013 a dicembre 2014</v>
      </c>
      <c r="B2" s="6"/>
      <c r="C2" s="6"/>
      <c r="D2" s="12"/>
      <c r="E2" s="12"/>
      <c r="F2" s="2"/>
      <c r="G2" s="2"/>
      <c r="H2" s="2"/>
      <c r="I2" s="2"/>
      <c r="J2" s="2"/>
    </row>
    <row r="3" spans="1:10" s="1" customFormat="1" ht="19.5" customHeight="1">
      <c r="A3" s="28"/>
      <c r="B3" s="66">
        <v>2013</v>
      </c>
      <c r="C3" s="66"/>
      <c r="D3" s="66"/>
      <c r="E3" s="24"/>
      <c r="F3" s="66">
        <v>2014</v>
      </c>
      <c r="G3" s="66"/>
      <c r="H3" s="66"/>
      <c r="I3" s="2"/>
      <c r="J3" s="2"/>
    </row>
    <row r="4" spans="1:8" ht="23.25" customHeight="1">
      <c r="A4" s="29"/>
      <c r="B4" s="16" t="s">
        <v>19</v>
      </c>
      <c r="C4" s="17" t="s">
        <v>18</v>
      </c>
      <c r="D4" s="25" t="s">
        <v>3</v>
      </c>
      <c r="E4" s="17"/>
      <c r="F4" s="16" t="s">
        <v>19</v>
      </c>
      <c r="G4" s="17" t="s">
        <v>18</v>
      </c>
      <c r="H4" s="25" t="s">
        <v>3</v>
      </c>
    </row>
    <row r="5" spans="1:13" ht="17.25" customHeight="1">
      <c r="A5" s="8" t="s">
        <v>29</v>
      </c>
      <c r="B5" s="9">
        <v>133</v>
      </c>
      <c r="C5" s="9">
        <v>0</v>
      </c>
      <c r="D5" s="9">
        <v>170</v>
      </c>
      <c r="E5" s="9"/>
      <c r="F5" s="9">
        <v>135</v>
      </c>
      <c r="G5" s="9">
        <v>3</v>
      </c>
      <c r="H5" s="9">
        <v>169</v>
      </c>
      <c r="I5" s="18">
        <f aca="true" t="shared" si="0" ref="I5:I15">IF(OR(F5&gt;0,I6=1),1,0)</f>
        <v>1</v>
      </c>
      <c r="J5" s="19" t="s">
        <v>41</v>
      </c>
      <c r="K5" s="18" t="str">
        <f>IF(OR(F5&gt;0,I6=1),J5,"")</f>
        <v>gen</v>
      </c>
      <c r="L5" s="61" t="s">
        <v>29</v>
      </c>
      <c r="M5" s="18" t="str">
        <f>IF(OR(F5&gt;0,I6=1),L5,"")</f>
        <v>gennaio</v>
      </c>
    </row>
    <row r="6" spans="1:13" ht="11.25">
      <c r="A6" s="8" t="s">
        <v>30</v>
      </c>
      <c r="B6" s="9">
        <v>125</v>
      </c>
      <c r="C6" s="9">
        <v>0</v>
      </c>
      <c r="D6" s="9">
        <v>168</v>
      </c>
      <c r="E6" s="9"/>
      <c r="F6" s="9">
        <v>139</v>
      </c>
      <c r="G6" s="9">
        <v>1</v>
      </c>
      <c r="H6" s="9">
        <v>189</v>
      </c>
      <c r="I6" s="18">
        <f t="shared" si="0"/>
        <v>1</v>
      </c>
      <c r="J6" s="19" t="s">
        <v>42</v>
      </c>
      <c r="K6" s="18" t="str">
        <f aca="true" t="shared" si="1" ref="K6:K15">IF(OR(F6&gt;0,I7=1),J6,K5)</f>
        <v>feb.</v>
      </c>
      <c r="L6" s="61" t="s">
        <v>30</v>
      </c>
      <c r="M6" s="18" t="str">
        <f aca="true" t="shared" si="2" ref="M6:M15">IF(OR(F6&gt;0,I7=1),L6,M5)</f>
        <v>febbraio</v>
      </c>
    </row>
    <row r="7" spans="1:13" ht="12.75" customHeight="1">
      <c r="A7" s="8" t="s">
        <v>31</v>
      </c>
      <c r="B7" s="9">
        <v>156</v>
      </c>
      <c r="C7" s="9">
        <v>1</v>
      </c>
      <c r="D7" s="9">
        <v>217</v>
      </c>
      <c r="E7" s="9"/>
      <c r="F7" s="9">
        <v>155</v>
      </c>
      <c r="G7" s="9">
        <v>0</v>
      </c>
      <c r="H7" s="9">
        <v>207</v>
      </c>
      <c r="I7" s="18">
        <f t="shared" si="0"/>
        <v>1</v>
      </c>
      <c r="J7" s="19" t="s">
        <v>43</v>
      </c>
      <c r="K7" s="18" t="str">
        <f t="shared" si="1"/>
        <v>mar.</v>
      </c>
      <c r="L7" s="61" t="s">
        <v>31</v>
      </c>
      <c r="M7" s="18" t="str">
        <f t="shared" si="2"/>
        <v>marzo</v>
      </c>
    </row>
    <row r="8" spans="1:13" ht="11.25">
      <c r="A8" s="8" t="s">
        <v>32</v>
      </c>
      <c r="B8" s="9">
        <v>162</v>
      </c>
      <c r="C8" s="9">
        <v>0</v>
      </c>
      <c r="D8" s="9">
        <v>206</v>
      </c>
      <c r="E8" s="9"/>
      <c r="F8" s="9">
        <v>158</v>
      </c>
      <c r="G8" s="9">
        <v>3</v>
      </c>
      <c r="H8" s="9">
        <v>190</v>
      </c>
      <c r="I8" s="18">
        <f t="shared" si="0"/>
        <v>1</v>
      </c>
      <c r="J8" s="19" t="s">
        <v>44</v>
      </c>
      <c r="K8" s="18" t="str">
        <f t="shared" si="1"/>
        <v>apr.</v>
      </c>
      <c r="L8" s="61" t="s">
        <v>32</v>
      </c>
      <c r="M8" s="18" t="str">
        <f t="shared" si="2"/>
        <v>aprile</v>
      </c>
    </row>
    <row r="9" spans="1:13" s="13" customFormat="1" ht="11.25">
      <c r="A9" s="8" t="s">
        <v>33</v>
      </c>
      <c r="B9" s="9">
        <v>197</v>
      </c>
      <c r="C9" s="9">
        <v>2</v>
      </c>
      <c r="D9" s="9">
        <v>272</v>
      </c>
      <c r="E9" s="9"/>
      <c r="F9" s="9">
        <v>194</v>
      </c>
      <c r="G9" s="9">
        <v>2</v>
      </c>
      <c r="H9" s="9">
        <v>277</v>
      </c>
      <c r="I9" s="18">
        <f t="shared" si="0"/>
        <v>1</v>
      </c>
      <c r="J9" s="19" t="s">
        <v>45</v>
      </c>
      <c r="K9" s="18" t="str">
        <f t="shared" si="1"/>
        <v>mag.</v>
      </c>
      <c r="L9" s="61" t="s">
        <v>33</v>
      </c>
      <c r="M9" s="18" t="str">
        <f t="shared" si="2"/>
        <v>maggio</v>
      </c>
    </row>
    <row r="10" spans="1:13" ht="11.25">
      <c r="A10" s="8" t="s">
        <v>34</v>
      </c>
      <c r="B10" s="9">
        <v>186</v>
      </c>
      <c r="C10" s="9">
        <v>0</v>
      </c>
      <c r="D10" s="9">
        <v>252</v>
      </c>
      <c r="E10" s="9"/>
      <c r="F10" s="9">
        <v>179</v>
      </c>
      <c r="G10" s="9">
        <v>2</v>
      </c>
      <c r="H10" s="9">
        <v>242</v>
      </c>
      <c r="I10" s="18">
        <f t="shared" si="0"/>
        <v>1</v>
      </c>
      <c r="J10" s="19" t="s">
        <v>46</v>
      </c>
      <c r="K10" s="18" t="str">
        <f t="shared" si="1"/>
        <v>giu.</v>
      </c>
      <c r="L10" s="61" t="s">
        <v>34</v>
      </c>
      <c r="M10" s="18" t="str">
        <f t="shared" si="2"/>
        <v>giugno</v>
      </c>
    </row>
    <row r="11" spans="1:13" ht="11.25">
      <c r="A11" s="8" t="s">
        <v>35</v>
      </c>
      <c r="B11" s="9">
        <v>157</v>
      </c>
      <c r="C11" s="9">
        <v>1</v>
      </c>
      <c r="D11" s="9">
        <v>210</v>
      </c>
      <c r="E11" s="9"/>
      <c r="F11" s="9">
        <v>149</v>
      </c>
      <c r="G11" s="9">
        <v>1</v>
      </c>
      <c r="H11" s="9">
        <v>202</v>
      </c>
      <c r="I11" s="18">
        <f t="shared" si="0"/>
        <v>1</v>
      </c>
      <c r="J11" s="19" t="s">
        <v>47</v>
      </c>
      <c r="K11" s="18" t="str">
        <f t="shared" si="1"/>
        <v>lug.</v>
      </c>
      <c r="L11" s="61" t="s">
        <v>35</v>
      </c>
      <c r="M11" s="18" t="str">
        <f t="shared" si="2"/>
        <v>luglio</v>
      </c>
    </row>
    <row r="12" spans="1:13" s="13" customFormat="1" ht="11.25">
      <c r="A12" s="8" t="s">
        <v>36</v>
      </c>
      <c r="B12" s="9">
        <v>104</v>
      </c>
      <c r="C12" s="9">
        <v>0</v>
      </c>
      <c r="D12" s="9">
        <v>158</v>
      </c>
      <c r="E12" s="9"/>
      <c r="F12" s="9">
        <v>89</v>
      </c>
      <c r="G12" s="9">
        <v>0</v>
      </c>
      <c r="H12" s="9">
        <v>128</v>
      </c>
      <c r="I12" s="18">
        <f t="shared" si="0"/>
        <v>1</v>
      </c>
      <c r="J12" s="19" t="s">
        <v>48</v>
      </c>
      <c r="K12" s="18" t="str">
        <f t="shared" si="1"/>
        <v>ago.</v>
      </c>
      <c r="L12" s="61" t="s">
        <v>36</v>
      </c>
      <c r="M12" s="18" t="str">
        <f t="shared" si="2"/>
        <v>agosto</v>
      </c>
    </row>
    <row r="13" spans="1:13" ht="11.25">
      <c r="A13" s="8" t="s">
        <v>37</v>
      </c>
      <c r="B13" s="9">
        <v>189</v>
      </c>
      <c r="C13" s="9">
        <v>1</v>
      </c>
      <c r="D13" s="9">
        <v>259</v>
      </c>
      <c r="E13" s="9"/>
      <c r="F13" s="9">
        <v>179</v>
      </c>
      <c r="G13" s="9">
        <v>1</v>
      </c>
      <c r="H13" s="9">
        <v>241</v>
      </c>
      <c r="I13" s="18">
        <f t="shared" si="0"/>
        <v>1</v>
      </c>
      <c r="J13" s="19" t="s">
        <v>49</v>
      </c>
      <c r="K13" s="18" t="str">
        <f t="shared" si="1"/>
        <v>set.</v>
      </c>
      <c r="L13" s="61" t="s">
        <v>37</v>
      </c>
      <c r="M13" s="18" t="str">
        <f t="shared" si="2"/>
        <v>settembre</v>
      </c>
    </row>
    <row r="14" spans="1:13" ht="11.25">
      <c r="A14" s="8" t="s">
        <v>38</v>
      </c>
      <c r="B14" s="9">
        <v>186</v>
      </c>
      <c r="C14" s="9">
        <v>0</v>
      </c>
      <c r="D14" s="9">
        <v>265</v>
      </c>
      <c r="E14" s="9"/>
      <c r="F14" s="9">
        <v>192</v>
      </c>
      <c r="G14" s="9">
        <v>1</v>
      </c>
      <c r="H14" s="9">
        <v>246</v>
      </c>
      <c r="I14" s="18">
        <f t="shared" si="0"/>
        <v>1</v>
      </c>
      <c r="J14" s="19" t="s">
        <v>50</v>
      </c>
      <c r="K14" s="18" t="str">
        <f t="shared" si="1"/>
        <v>ott.</v>
      </c>
      <c r="L14" s="61" t="s">
        <v>38</v>
      </c>
      <c r="M14" s="18" t="str">
        <f t="shared" si="2"/>
        <v>ottobre</v>
      </c>
    </row>
    <row r="15" spans="1:13" ht="11.25">
      <c r="A15" s="8" t="s">
        <v>39</v>
      </c>
      <c r="B15" s="9">
        <v>178</v>
      </c>
      <c r="C15" s="9">
        <v>1</v>
      </c>
      <c r="D15" s="9">
        <v>224</v>
      </c>
      <c r="E15" s="9"/>
      <c r="F15" s="9">
        <v>202</v>
      </c>
      <c r="G15" s="9">
        <v>2</v>
      </c>
      <c r="H15" s="9">
        <v>250</v>
      </c>
      <c r="I15" s="18">
        <f t="shared" si="0"/>
        <v>1</v>
      </c>
      <c r="J15" s="19" t="s">
        <v>51</v>
      </c>
      <c r="K15" s="18" t="str">
        <f t="shared" si="1"/>
        <v>nov.</v>
      </c>
      <c r="L15" s="61" t="s">
        <v>39</v>
      </c>
      <c r="M15" s="18" t="str">
        <f t="shared" si="2"/>
        <v>novembre</v>
      </c>
    </row>
    <row r="16" spans="1:13" s="13" customFormat="1" ht="11.25">
      <c r="A16" s="8" t="s">
        <v>40</v>
      </c>
      <c r="B16" s="9">
        <v>151</v>
      </c>
      <c r="C16" s="9">
        <v>1</v>
      </c>
      <c r="D16" s="9">
        <v>203</v>
      </c>
      <c r="E16" s="9"/>
      <c r="F16" s="9">
        <v>170</v>
      </c>
      <c r="G16" s="9">
        <v>2</v>
      </c>
      <c r="H16" s="9">
        <v>204</v>
      </c>
      <c r="I16" s="18">
        <f>IF(OR(F16&gt;0,I19=1),1,0)</f>
        <v>1</v>
      </c>
      <c r="J16" s="19" t="s">
        <v>52</v>
      </c>
      <c r="K16" s="18" t="str">
        <f>IF(OR(F16&gt;0,I19=1),J16,K15)</f>
        <v>dic.</v>
      </c>
      <c r="L16" s="61" t="s">
        <v>40</v>
      </c>
      <c r="M16" s="18" t="str">
        <f>IF(OR(F16&gt;0,I19=1),L16,M15)</f>
        <v>dicembre</v>
      </c>
    </row>
    <row r="17" spans="1:13" s="13" customFormat="1" ht="6.75" customHeight="1">
      <c r="A17" s="8"/>
      <c r="B17" s="9"/>
      <c r="C17" s="9"/>
      <c r="D17" s="9"/>
      <c r="E17" s="9"/>
      <c r="F17" s="9"/>
      <c r="G17" s="9"/>
      <c r="H17" s="9"/>
      <c r="I17" s="18"/>
      <c r="J17" s="19"/>
      <c r="K17" s="18"/>
      <c r="L17" s="19"/>
      <c r="M17" s="18"/>
    </row>
    <row r="18" spans="1:13" s="13" customFormat="1" ht="12">
      <c r="A18" s="26" t="str">
        <f>"gen.-"&amp;K20</f>
        <v>gen.-dic.</v>
      </c>
      <c r="B18" s="27">
        <f>B5*campo1+B6*campo2+B7*campo3+B8*campo4+B9*campo5+B10*campo6+B11*campo7+B12*campo8+B13*campo9+B14*campo10+B15*campo11+B16*campo12</f>
        <v>1924</v>
      </c>
      <c r="C18" s="27">
        <f>C5*campo1+C6*campo2+C7*campo3+C8*campo4+C9*campo5+C10*campo6+C11*campo7+C12*campo8+C13*campo9+C14*campo10+C15*campo11+C16*campo12</f>
        <v>7</v>
      </c>
      <c r="D18" s="27">
        <f>D5*campo1+D6*campo2+D7*campo3+D8*campo4+D9*campo5+D10*campo6+D11*campo7+D12*campo8+D13*campo9+D14*campo10+D15*campo11+D16*campo12</f>
        <v>2604</v>
      </c>
      <c r="E18" s="27"/>
      <c r="F18" s="27">
        <f>F5*campo1+F6*campo2+F7*campo3+F8*campo4+F9*campo5+F10*campo6+F11*campo7+F12*campo8+F13*campo9+F14*campo10+F15*campo11+F16*campo12</f>
        <v>1941</v>
      </c>
      <c r="G18" s="27">
        <f>G5*campo1+G6*campo2+G7*campo3+G8*campo4+G9*campo5+G10*campo6+G11*campo7+G12*campo8+G13*campo9+G14*campo10+G15*campo11+G16*campo12</f>
        <v>18</v>
      </c>
      <c r="H18" s="27">
        <f>H5*campo1+H6*campo2+H7*campo3+H8*campo4+H9*campo5+H10*campo6+H11*campo7+H12*campo8+H13*campo9+H14*campo10+H15*campo11+H16*campo12</f>
        <v>2545</v>
      </c>
      <c r="I18" s="18"/>
      <c r="J18" s="19"/>
      <c r="K18" s="18"/>
      <c r="L18" s="19"/>
      <c r="M18" s="18"/>
    </row>
    <row r="19" spans="1:8" ht="12">
      <c r="A19" s="10" t="s">
        <v>16</v>
      </c>
      <c r="B19" s="14">
        <f>SUM(B5:B16)</f>
        <v>1924</v>
      </c>
      <c r="C19" s="14">
        <f>SUM(C5:C16)</f>
        <v>7</v>
      </c>
      <c r="D19" s="14">
        <f>SUM(D5:D16)</f>
        <v>2604</v>
      </c>
      <c r="E19" s="14"/>
      <c r="F19" s="14">
        <f>SUM(F5:F16)</f>
        <v>1941</v>
      </c>
      <c r="G19" s="14">
        <f>SUM(G5:G16)</f>
        <v>18</v>
      </c>
      <c r="H19" s="14">
        <f>SUM(H5:H16)</f>
        <v>2545</v>
      </c>
    </row>
    <row r="20" spans="1:13" s="1" customFormat="1" ht="22.5" customHeight="1">
      <c r="A20" s="67" t="s">
        <v>53</v>
      </c>
      <c r="B20" s="67"/>
      <c r="C20" s="67"/>
      <c r="D20" s="67"/>
      <c r="E20" s="67"/>
      <c r="F20" s="67"/>
      <c r="G20" s="67"/>
      <c r="H20" s="67"/>
      <c r="I20" s="7"/>
      <c r="J20" s="21"/>
      <c r="K20" s="23" t="str">
        <f>K16</f>
        <v>dic.</v>
      </c>
      <c r="L20" s="20"/>
      <c r="M20" s="22" t="str">
        <f>M16</f>
        <v>dicembre</v>
      </c>
    </row>
    <row r="21" spans="1:5" ht="11.25">
      <c r="A21" s="11" t="s">
        <v>0</v>
      </c>
      <c r="B21" s="11"/>
      <c r="C21" s="11"/>
      <c r="D21" s="11"/>
      <c r="E21" s="11"/>
    </row>
    <row r="22" spans="1:7" ht="11.25">
      <c r="A22" s="15" t="s">
        <v>17</v>
      </c>
      <c r="F22" s="30"/>
      <c r="G22" s="30"/>
    </row>
    <row r="23" spans="6:8" ht="11.25">
      <c r="F23" s="30"/>
      <c r="G23" s="30"/>
      <c r="H23" s="30"/>
    </row>
    <row r="24" spans="1:8" ht="11.25" hidden="1">
      <c r="A24" s="18"/>
      <c r="B24" s="62">
        <f>SUM(B5:B10)</f>
        <v>959</v>
      </c>
      <c r="C24" s="62">
        <f>SUM(C5:C10)</f>
        <v>3</v>
      </c>
      <c r="D24" s="62">
        <f>SUM(D5:D10)</f>
        <v>1285</v>
      </c>
      <c r="E24" s="18"/>
      <c r="F24" s="62">
        <f>SUM(F5:F10)</f>
        <v>960</v>
      </c>
      <c r="G24" s="62">
        <f>SUM(G5:G10)</f>
        <v>11</v>
      </c>
      <c r="H24" s="62">
        <f>SUM(H5:H10)</f>
        <v>1274</v>
      </c>
    </row>
    <row r="25" spans="1:8" ht="11.25" hidden="1">
      <c r="A25" s="18"/>
      <c r="B25" s="63">
        <f>SUM(B11:B16)</f>
        <v>965</v>
      </c>
      <c r="C25" s="63">
        <f>SUM(C11:C16)</f>
        <v>4</v>
      </c>
      <c r="D25" s="63">
        <f>SUM(D11:D16)</f>
        <v>1319</v>
      </c>
      <c r="E25" s="33"/>
      <c r="F25" s="63">
        <f>SUM(F11:F16)</f>
        <v>981</v>
      </c>
      <c r="G25" s="63">
        <f>SUM(G11:G16)</f>
        <v>7</v>
      </c>
      <c r="H25" s="63">
        <f>SUM(H11:H16)</f>
        <v>1271</v>
      </c>
    </row>
    <row r="26" spans="1:16" ht="13.5" hidden="1">
      <c r="A26" s="18"/>
      <c r="B26" s="54"/>
      <c r="C26" s="54"/>
      <c r="D26" s="54"/>
      <c r="E26" s="54"/>
      <c r="F26" s="54"/>
      <c r="G26" s="54"/>
      <c r="H26" s="54"/>
      <c r="M26" s="3"/>
      <c r="N26" s="68"/>
      <c r="O26" s="68"/>
      <c r="P26" s="68"/>
    </row>
    <row r="27" spans="6:8" ht="11.25" hidden="1">
      <c r="F27" s="64">
        <f aca="true" t="shared" si="3" ref="F27:H28">(F24-B24)*100/B24</f>
        <v>0.10427528675703858</v>
      </c>
      <c r="G27" s="64">
        <f t="shared" si="3"/>
        <v>266.6666666666667</v>
      </c>
      <c r="H27" s="64">
        <f t="shared" si="3"/>
        <v>-0.8560311284046692</v>
      </c>
    </row>
    <row r="28" spans="6:8" ht="11.25" hidden="1">
      <c r="F28" s="64">
        <f t="shared" si="3"/>
        <v>1.6580310880829014</v>
      </c>
      <c r="G28" s="64">
        <f t="shared" si="3"/>
        <v>75</v>
      </c>
      <c r="H28" s="64">
        <f t="shared" si="3"/>
        <v>-3.639120545868082</v>
      </c>
    </row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4">
    <mergeCell ref="B3:D3"/>
    <mergeCell ref="F3:H3"/>
    <mergeCell ref="A20:H20"/>
    <mergeCell ref="N26:P26"/>
  </mergeCells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96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3">
      <selection activeCell="C81" sqref="C81"/>
    </sheetView>
  </sheetViews>
  <sheetFormatPr defaultColWidth="9.125" defaultRowHeight="12"/>
  <cols>
    <col min="1" max="1" width="11.75390625" style="0" customWidth="1"/>
    <col min="2" max="2" width="14.75390625" style="0" customWidth="1"/>
    <col min="3" max="4" width="15.125" style="0" customWidth="1"/>
    <col min="5" max="5" width="0.875" style="0" customWidth="1"/>
    <col min="6" max="6" width="14.75390625" style="5" customWidth="1"/>
    <col min="7" max="8" width="15.125" style="5" customWidth="1"/>
    <col min="9" max="9" width="0" style="5" hidden="1" customWidth="1"/>
    <col min="10" max="10" width="5.00390625" style="5" hidden="1" customWidth="1"/>
    <col min="11" max="13" width="0" style="5" hidden="1" customWidth="1"/>
    <col min="14" max="16384" width="9.125" style="5" customWidth="1"/>
  </cols>
  <sheetData>
    <row r="1" spans="1:10" s="1" customFormat="1" ht="19.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9.5" customHeight="1">
      <c r="A2" s="4" t="str">
        <f>CONCATENATE("da ",A5," ",B3," a ",M20," ",F3)</f>
        <v>da gennaio 2012 a dicembre 2013</v>
      </c>
      <c r="B2" s="6"/>
      <c r="C2" s="6"/>
      <c r="D2" s="12"/>
      <c r="E2" s="12"/>
      <c r="F2" s="2"/>
      <c r="G2" s="2"/>
      <c r="H2" s="2"/>
      <c r="I2" s="2"/>
      <c r="J2" s="2"/>
    </row>
    <row r="3" spans="1:10" s="1" customFormat="1" ht="19.5" customHeight="1">
      <c r="A3" s="28"/>
      <c r="B3" s="66">
        <v>2012</v>
      </c>
      <c r="C3" s="66"/>
      <c r="D3" s="66"/>
      <c r="E3" s="24"/>
      <c r="F3" s="66">
        <v>2013</v>
      </c>
      <c r="G3" s="66"/>
      <c r="H3" s="66"/>
      <c r="I3" s="2"/>
      <c r="J3" s="2"/>
    </row>
    <row r="4" spans="1:8" ht="23.25" customHeight="1">
      <c r="A4" s="29"/>
      <c r="B4" s="16" t="s">
        <v>19</v>
      </c>
      <c r="C4" s="17" t="s">
        <v>18</v>
      </c>
      <c r="D4" s="25" t="s">
        <v>3</v>
      </c>
      <c r="E4" s="17"/>
      <c r="F4" s="16" t="s">
        <v>19</v>
      </c>
      <c r="G4" s="17" t="s">
        <v>18</v>
      </c>
      <c r="H4" s="25" t="s">
        <v>3</v>
      </c>
    </row>
    <row r="5" spans="1:13" ht="17.25" customHeight="1">
      <c r="A5" s="8" t="s">
        <v>29</v>
      </c>
      <c r="B5" s="9">
        <v>161</v>
      </c>
      <c r="C5" s="9">
        <v>2</v>
      </c>
      <c r="D5" s="9">
        <v>207</v>
      </c>
      <c r="E5" s="9"/>
      <c r="F5" s="9">
        <v>133</v>
      </c>
      <c r="G5" s="9">
        <v>0</v>
      </c>
      <c r="H5" s="9">
        <v>170</v>
      </c>
      <c r="I5" s="18">
        <f aca="true" t="shared" si="0" ref="I5:I15">IF(OR(F5&gt;0,I6=1),1,0)</f>
        <v>1</v>
      </c>
      <c r="J5" s="19" t="s">
        <v>41</v>
      </c>
      <c r="K5" s="18" t="str">
        <f>IF(OR(F5&gt;0,I6=1),J5,"")</f>
        <v>gen</v>
      </c>
      <c r="L5" s="61" t="s">
        <v>29</v>
      </c>
      <c r="M5" s="18" t="str">
        <f>IF(OR(F5&gt;0,I6=1),L5,"")</f>
        <v>gennaio</v>
      </c>
    </row>
    <row r="6" spans="1:13" ht="11.25">
      <c r="A6" s="8" t="s">
        <v>30</v>
      </c>
      <c r="B6" s="9">
        <v>75</v>
      </c>
      <c r="C6" s="9">
        <v>0</v>
      </c>
      <c r="D6" s="9">
        <v>94</v>
      </c>
      <c r="E6" s="9"/>
      <c r="F6" s="9">
        <v>125</v>
      </c>
      <c r="G6" s="9">
        <v>0</v>
      </c>
      <c r="H6" s="9">
        <v>168</v>
      </c>
      <c r="I6" s="18">
        <f t="shared" si="0"/>
        <v>1</v>
      </c>
      <c r="J6" s="19" t="s">
        <v>42</v>
      </c>
      <c r="K6" s="18" t="str">
        <f aca="true" t="shared" si="1" ref="K6:K15">IF(OR(F6&gt;0,I7=1),J6,K5)</f>
        <v>feb.</v>
      </c>
      <c r="L6" s="61" t="s">
        <v>30</v>
      </c>
      <c r="M6" s="18" t="str">
        <f aca="true" t="shared" si="2" ref="M6:M15">IF(OR(F6&gt;0,I7=1),L6,M5)</f>
        <v>febbraio</v>
      </c>
    </row>
    <row r="7" spans="1:13" ht="12.75" customHeight="1">
      <c r="A7" s="8" t="s">
        <v>31</v>
      </c>
      <c r="B7" s="9">
        <v>164</v>
      </c>
      <c r="C7" s="9">
        <v>2</v>
      </c>
      <c r="D7" s="9">
        <v>212</v>
      </c>
      <c r="E7" s="9"/>
      <c r="F7" s="9">
        <v>156</v>
      </c>
      <c r="G7" s="9">
        <v>1</v>
      </c>
      <c r="H7" s="9">
        <v>217</v>
      </c>
      <c r="I7" s="18">
        <f t="shared" si="0"/>
        <v>1</v>
      </c>
      <c r="J7" s="19" t="s">
        <v>43</v>
      </c>
      <c r="K7" s="18" t="str">
        <f t="shared" si="1"/>
        <v>mar.</v>
      </c>
      <c r="L7" s="61" t="s">
        <v>31</v>
      </c>
      <c r="M7" s="18" t="str">
        <f t="shared" si="2"/>
        <v>marzo</v>
      </c>
    </row>
    <row r="8" spans="1:13" ht="11.25">
      <c r="A8" s="8" t="s">
        <v>32</v>
      </c>
      <c r="B8" s="9">
        <v>124</v>
      </c>
      <c r="C8" s="9">
        <v>1</v>
      </c>
      <c r="D8" s="9">
        <v>151</v>
      </c>
      <c r="E8" s="9"/>
      <c r="F8" s="9">
        <v>162</v>
      </c>
      <c r="G8" s="9">
        <v>0</v>
      </c>
      <c r="H8" s="9">
        <v>206</v>
      </c>
      <c r="I8" s="18">
        <f t="shared" si="0"/>
        <v>1</v>
      </c>
      <c r="J8" s="19" t="s">
        <v>44</v>
      </c>
      <c r="K8" s="18" t="str">
        <f t="shared" si="1"/>
        <v>apr.</v>
      </c>
      <c r="L8" s="61" t="s">
        <v>32</v>
      </c>
      <c r="M8" s="18" t="str">
        <f t="shared" si="2"/>
        <v>aprile</v>
      </c>
    </row>
    <row r="9" spans="1:13" s="13" customFormat="1" ht="11.25">
      <c r="A9" s="8" t="s">
        <v>33</v>
      </c>
      <c r="B9" s="9">
        <v>207</v>
      </c>
      <c r="C9" s="9">
        <v>3</v>
      </c>
      <c r="D9" s="9">
        <v>252</v>
      </c>
      <c r="E9" s="9"/>
      <c r="F9" s="9">
        <v>197</v>
      </c>
      <c r="G9" s="9">
        <v>2</v>
      </c>
      <c r="H9" s="9">
        <v>272</v>
      </c>
      <c r="I9" s="18">
        <f t="shared" si="0"/>
        <v>1</v>
      </c>
      <c r="J9" s="19" t="s">
        <v>45</v>
      </c>
      <c r="K9" s="18" t="str">
        <f t="shared" si="1"/>
        <v>mag.</v>
      </c>
      <c r="L9" s="61" t="s">
        <v>33</v>
      </c>
      <c r="M9" s="18" t="str">
        <f t="shared" si="2"/>
        <v>maggio</v>
      </c>
    </row>
    <row r="10" spans="1:13" ht="11.25">
      <c r="A10" s="8" t="s">
        <v>34</v>
      </c>
      <c r="B10" s="9">
        <v>191</v>
      </c>
      <c r="C10" s="9">
        <v>3</v>
      </c>
      <c r="D10" s="9">
        <v>242</v>
      </c>
      <c r="E10" s="9"/>
      <c r="F10" s="9">
        <v>186</v>
      </c>
      <c r="G10" s="9">
        <v>0</v>
      </c>
      <c r="H10" s="9">
        <v>252</v>
      </c>
      <c r="I10" s="18">
        <f t="shared" si="0"/>
        <v>1</v>
      </c>
      <c r="J10" s="19" t="s">
        <v>46</v>
      </c>
      <c r="K10" s="18" t="str">
        <f t="shared" si="1"/>
        <v>giu.</v>
      </c>
      <c r="L10" s="61" t="s">
        <v>34</v>
      </c>
      <c r="M10" s="18" t="str">
        <f t="shared" si="2"/>
        <v>giugno</v>
      </c>
    </row>
    <row r="11" spans="1:13" ht="11.25">
      <c r="A11" s="8" t="s">
        <v>35</v>
      </c>
      <c r="B11" s="9">
        <v>166</v>
      </c>
      <c r="C11" s="9">
        <v>2</v>
      </c>
      <c r="D11" s="9">
        <v>210</v>
      </c>
      <c r="E11" s="9"/>
      <c r="F11" s="9">
        <v>157</v>
      </c>
      <c r="G11" s="9">
        <v>1</v>
      </c>
      <c r="H11" s="9">
        <v>210</v>
      </c>
      <c r="I11" s="18">
        <f t="shared" si="0"/>
        <v>1</v>
      </c>
      <c r="J11" s="19" t="s">
        <v>47</v>
      </c>
      <c r="K11" s="18" t="str">
        <f t="shared" si="1"/>
        <v>lug.</v>
      </c>
      <c r="L11" s="61" t="s">
        <v>35</v>
      </c>
      <c r="M11" s="18" t="str">
        <f t="shared" si="2"/>
        <v>luglio</v>
      </c>
    </row>
    <row r="12" spans="1:13" s="13" customFormat="1" ht="11.25">
      <c r="A12" s="8" t="s">
        <v>36</v>
      </c>
      <c r="B12" s="9">
        <v>108</v>
      </c>
      <c r="C12" s="9">
        <v>0</v>
      </c>
      <c r="D12" s="9">
        <v>131</v>
      </c>
      <c r="E12" s="9"/>
      <c r="F12" s="9">
        <v>104</v>
      </c>
      <c r="G12" s="9">
        <v>0</v>
      </c>
      <c r="H12" s="9">
        <v>158</v>
      </c>
      <c r="I12" s="18">
        <f t="shared" si="0"/>
        <v>1</v>
      </c>
      <c r="J12" s="19" t="s">
        <v>48</v>
      </c>
      <c r="K12" s="18" t="str">
        <f t="shared" si="1"/>
        <v>ago.</v>
      </c>
      <c r="L12" s="61" t="s">
        <v>36</v>
      </c>
      <c r="M12" s="18" t="str">
        <f t="shared" si="2"/>
        <v>agosto</v>
      </c>
    </row>
    <row r="13" spans="1:13" ht="11.25">
      <c r="A13" s="8" t="s">
        <v>37</v>
      </c>
      <c r="B13" s="9">
        <v>195</v>
      </c>
      <c r="C13" s="9">
        <v>3</v>
      </c>
      <c r="D13" s="9">
        <v>243</v>
      </c>
      <c r="E13" s="9"/>
      <c r="F13" s="9">
        <v>189</v>
      </c>
      <c r="G13" s="9">
        <v>1</v>
      </c>
      <c r="H13" s="9">
        <v>259</v>
      </c>
      <c r="I13" s="18">
        <f t="shared" si="0"/>
        <v>1</v>
      </c>
      <c r="J13" s="19" t="s">
        <v>49</v>
      </c>
      <c r="K13" s="18" t="str">
        <f t="shared" si="1"/>
        <v>set.</v>
      </c>
      <c r="L13" s="61" t="s">
        <v>37</v>
      </c>
      <c r="M13" s="18" t="str">
        <f t="shared" si="2"/>
        <v>settembre</v>
      </c>
    </row>
    <row r="14" spans="1:13" ht="11.25">
      <c r="A14" s="8" t="s">
        <v>38</v>
      </c>
      <c r="B14" s="9">
        <v>207</v>
      </c>
      <c r="C14" s="9">
        <v>0</v>
      </c>
      <c r="D14" s="9">
        <v>266</v>
      </c>
      <c r="E14" s="9"/>
      <c r="F14" s="9">
        <v>186</v>
      </c>
      <c r="G14" s="9">
        <v>0</v>
      </c>
      <c r="H14" s="9">
        <v>265</v>
      </c>
      <c r="I14" s="18">
        <f t="shared" si="0"/>
        <v>1</v>
      </c>
      <c r="J14" s="19" t="s">
        <v>50</v>
      </c>
      <c r="K14" s="18" t="str">
        <f t="shared" si="1"/>
        <v>ott.</v>
      </c>
      <c r="L14" s="61" t="s">
        <v>38</v>
      </c>
      <c r="M14" s="18" t="str">
        <f t="shared" si="2"/>
        <v>ottobre</v>
      </c>
    </row>
    <row r="15" spans="1:13" ht="11.25">
      <c r="A15" s="8" t="s">
        <v>39</v>
      </c>
      <c r="B15" s="9">
        <v>176</v>
      </c>
      <c r="C15" s="9">
        <v>2</v>
      </c>
      <c r="D15" s="9">
        <v>225</v>
      </c>
      <c r="E15" s="9"/>
      <c r="F15" s="9">
        <v>178</v>
      </c>
      <c r="G15" s="9">
        <v>1</v>
      </c>
      <c r="H15" s="9">
        <v>224</v>
      </c>
      <c r="I15" s="18">
        <f t="shared" si="0"/>
        <v>1</v>
      </c>
      <c r="J15" s="19" t="s">
        <v>51</v>
      </c>
      <c r="K15" s="18" t="str">
        <f t="shared" si="1"/>
        <v>nov.</v>
      </c>
      <c r="L15" s="61" t="s">
        <v>39</v>
      </c>
      <c r="M15" s="18" t="str">
        <f t="shared" si="2"/>
        <v>novembre</v>
      </c>
    </row>
    <row r="16" spans="1:13" s="13" customFormat="1" ht="11.25">
      <c r="A16" s="8" t="s">
        <v>40</v>
      </c>
      <c r="B16" s="9">
        <v>170</v>
      </c>
      <c r="C16" s="9">
        <v>4</v>
      </c>
      <c r="D16" s="9">
        <v>237</v>
      </c>
      <c r="E16" s="9"/>
      <c r="F16" s="9">
        <v>151</v>
      </c>
      <c r="G16" s="9">
        <v>1</v>
      </c>
      <c r="H16" s="9">
        <v>203</v>
      </c>
      <c r="I16" s="18">
        <f>IF(OR(F16&gt;0,I19=1),1,0)</f>
        <v>1</v>
      </c>
      <c r="J16" s="19" t="s">
        <v>52</v>
      </c>
      <c r="K16" s="18" t="str">
        <f>IF(OR(F16&gt;0,I19=1),J16,K15)</f>
        <v>dic.</v>
      </c>
      <c r="L16" s="61" t="s">
        <v>40</v>
      </c>
      <c r="M16" s="18" t="str">
        <f>IF(OR(F16&gt;0,I19=1),L16,M15)</f>
        <v>dicembre</v>
      </c>
    </row>
    <row r="17" spans="1:13" s="13" customFormat="1" ht="6.75" customHeight="1">
      <c r="A17" s="8"/>
      <c r="B17" s="9"/>
      <c r="C17" s="9"/>
      <c r="D17" s="9"/>
      <c r="E17" s="9"/>
      <c r="F17" s="9"/>
      <c r="G17" s="9"/>
      <c r="H17" s="9"/>
      <c r="I17" s="18"/>
      <c r="J17" s="19"/>
      <c r="K17" s="18"/>
      <c r="L17" s="19"/>
      <c r="M17" s="18"/>
    </row>
    <row r="18" spans="1:13" s="13" customFormat="1" ht="12">
      <c r="A18" s="26" t="str">
        <f>"gen.-"&amp;K20</f>
        <v>gen.-dic.</v>
      </c>
      <c r="B18" s="27">
        <f>B5*campo1+B6*campo2+B7*campo3+B8*campo4+B9*campo5+B10*campo6+B11*campo7+B12*campo8+B13*campo9+B14*campo10+B15*campo11+B16*campo12</f>
        <v>1944</v>
      </c>
      <c r="C18" s="27">
        <f>C5*campo1+C6*campo2+C7*campo3+C8*campo4+C9*campo5+C10*campo6+C11*campo7+C12*campo8+C13*campo9+C14*campo10+C15*campo11+C16*campo12</f>
        <v>22</v>
      </c>
      <c r="D18" s="27">
        <f>D5*campo1+D6*campo2+D7*campo3+D8*campo4+D9*campo5+D10*campo6+D11*campo7+D12*campo8+D13*campo9+D14*campo10+D15*campo11+D16*campo12</f>
        <v>2470</v>
      </c>
      <c r="E18" s="27"/>
      <c r="F18" s="27">
        <f>F5*campo1+F6*campo2+F7*campo3+F8*campo4+F9*campo5+F10*campo6+F11*campo7+F12*campo8+F13*campo9+F14*campo10+F15*campo11+F16*campo12</f>
        <v>1924</v>
      </c>
      <c r="G18" s="27">
        <f>G5*campo1+G6*campo2+G7*campo3+G8*campo4+G9*campo5+G10*campo6+G11*campo7+G12*campo8+G13*campo9+G14*campo10+G15*campo11+G16*campo12</f>
        <v>7</v>
      </c>
      <c r="H18" s="27">
        <f>H5*campo1+H6*campo2+H7*campo3+H8*campo4+H9*campo5+H10*campo6+H11*campo7+H12*campo8+H13*campo9+H14*campo10+H15*campo11+H16*campo12</f>
        <v>2604</v>
      </c>
      <c r="I18" s="18"/>
      <c r="J18" s="19"/>
      <c r="K18" s="18"/>
      <c r="L18" s="19"/>
      <c r="M18" s="18"/>
    </row>
    <row r="19" spans="1:8" ht="12">
      <c r="A19" s="10" t="s">
        <v>16</v>
      </c>
      <c r="B19" s="14">
        <f>SUM(B5:B16)</f>
        <v>1944</v>
      </c>
      <c r="C19" s="14">
        <f>SUM(C5:C16)</f>
        <v>22</v>
      </c>
      <c r="D19" s="14">
        <f>SUM(D5:D16)</f>
        <v>2470</v>
      </c>
      <c r="E19" s="14"/>
      <c r="F19" s="14">
        <f>SUM(F5:F16)</f>
        <v>1924</v>
      </c>
      <c r="G19" s="14">
        <f>SUM(G5:G16)</f>
        <v>7</v>
      </c>
      <c r="H19" s="14">
        <f>SUM(H5:H16)</f>
        <v>2604</v>
      </c>
    </row>
    <row r="20" spans="1:13" s="1" customFormat="1" ht="22.5" customHeight="1">
      <c r="A20" s="67" t="s">
        <v>53</v>
      </c>
      <c r="B20" s="67"/>
      <c r="C20" s="67"/>
      <c r="D20" s="67"/>
      <c r="E20" s="67"/>
      <c r="F20" s="67"/>
      <c r="G20" s="67"/>
      <c r="H20" s="67"/>
      <c r="I20" s="7"/>
      <c r="J20" s="21"/>
      <c r="K20" s="23" t="str">
        <f>K16</f>
        <v>dic.</v>
      </c>
      <c r="L20" s="20"/>
      <c r="M20" s="22" t="str">
        <f>M16</f>
        <v>dicembre</v>
      </c>
    </row>
    <row r="21" spans="1:5" ht="11.25">
      <c r="A21" s="11" t="s">
        <v>0</v>
      </c>
      <c r="B21" s="11"/>
      <c r="C21" s="11"/>
      <c r="D21" s="11"/>
      <c r="E21" s="11"/>
    </row>
    <row r="22" spans="1:7" ht="11.25">
      <c r="A22" s="15" t="s">
        <v>17</v>
      </c>
      <c r="F22" s="30"/>
      <c r="G22" s="30"/>
    </row>
    <row r="23" spans="6:8" ht="11.25">
      <c r="F23" s="30"/>
      <c r="G23" s="30"/>
      <c r="H23" s="30"/>
    </row>
    <row r="24" spans="1:8" ht="11.25" hidden="1">
      <c r="A24" s="18"/>
      <c r="B24" s="62">
        <f>SUM(B5:B10)</f>
        <v>922</v>
      </c>
      <c r="C24" s="62">
        <f>SUM(C5:C10)</f>
        <v>11</v>
      </c>
      <c r="D24" s="62">
        <f>SUM(D5:D10)</f>
        <v>1158</v>
      </c>
      <c r="E24" s="18"/>
      <c r="F24" s="62">
        <f>SUM(F5:F10)</f>
        <v>959</v>
      </c>
      <c r="G24" s="62">
        <f>SUM(G5:G10)</f>
        <v>3</v>
      </c>
      <c r="H24" s="62">
        <f>SUM(H5:H10)</f>
        <v>1285</v>
      </c>
    </row>
    <row r="25" spans="1:8" ht="11.25" hidden="1">
      <c r="A25" s="18"/>
      <c r="B25" s="63">
        <f>SUM(B11:B16)</f>
        <v>1022</v>
      </c>
      <c r="C25" s="63">
        <f>SUM(C11:C16)</f>
        <v>11</v>
      </c>
      <c r="D25" s="63">
        <f>SUM(D11:D16)</f>
        <v>1312</v>
      </c>
      <c r="E25" s="33"/>
      <c r="F25" s="63">
        <f>SUM(F11:F16)</f>
        <v>965</v>
      </c>
      <c r="G25" s="63">
        <f>SUM(G11:G16)</f>
        <v>4</v>
      </c>
      <c r="H25" s="63">
        <f>SUM(H11:H16)</f>
        <v>1319</v>
      </c>
    </row>
    <row r="26" spans="1:16" ht="13.5" hidden="1">
      <c r="A26" s="18"/>
      <c r="B26" s="54"/>
      <c r="C26" s="54"/>
      <c r="D26" s="54"/>
      <c r="E26" s="54"/>
      <c r="F26" s="54"/>
      <c r="G26" s="54"/>
      <c r="H26" s="54"/>
      <c r="M26" s="3"/>
      <c r="N26" s="68"/>
      <c r="O26" s="68"/>
      <c r="P26" s="68"/>
    </row>
    <row r="27" spans="6:8" ht="11.25" hidden="1">
      <c r="F27" s="64">
        <f aca="true" t="shared" si="3" ref="F27:H28">(F24-B24)*100/B24</f>
        <v>4.0130151843817785</v>
      </c>
      <c r="G27" s="64">
        <f t="shared" si="3"/>
        <v>-72.72727272727273</v>
      </c>
      <c r="H27" s="64">
        <f t="shared" si="3"/>
        <v>10.967184801381693</v>
      </c>
    </row>
    <row r="28" spans="6:8" ht="11.25" hidden="1">
      <c r="F28" s="64">
        <f t="shared" si="3"/>
        <v>-5.577299412915851</v>
      </c>
      <c r="G28" s="64">
        <f t="shared" si="3"/>
        <v>-63.63636363636363</v>
      </c>
      <c r="H28" s="64">
        <f t="shared" si="3"/>
        <v>0.5335365853658537</v>
      </c>
    </row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4">
    <mergeCell ref="B3:D3"/>
    <mergeCell ref="F3:H3"/>
    <mergeCell ref="A20:H20"/>
    <mergeCell ref="N26:P26"/>
  </mergeCells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96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0">
      <selection activeCell="C81" sqref="C81"/>
    </sheetView>
  </sheetViews>
  <sheetFormatPr defaultColWidth="9.125" defaultRowHeight="12"/>
  <cols>
    <col min="1" max="1" width="11.75390625" style="0" customWidth="1"/>
    <col min="2" max="2" width="14.75390625" style="0" customWidth="1"/>
    <col min="3" max="4" width="15.125" style="0" customWidth="1"/>
    <col min="5" max="5" width="0.875" style="0" customWidth="1"/>
    <col min="6" max="6" width="14.75390625" style="5" customWidth="1"/>
    <col min="7" max="8" width="15.125" style="5" customWidth="1"/>
    <col min="9" max="9" width="0" style="5" hidden="1" customWidth="1"/>
    <col min="10" max="10" width="5.00390625" style="5" hidden="1" customWidth="1"/>
    <col min="11" max="13" width="0" style="5" hidden="1" customWidth="1"/>
    <col min="14" max="16384" width="9.125" style="5" customWidth="1"/>
  </cols>
  <sheetData>
    <row r="1" spans="1:10" s="1" customFormat="1" ht="19.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9.5" customHeight="1">
      <c r="A2" s="4" t="str">
        <f>CONCATENATE("da ",A5," ",B3," a ",M20," ",F3)</f>
        <v>da gennaio 2011 a dicembre 2012</v>
      </c>
      <c r="B2" s="6"/>
      <c r="C2" s="6"/>
      <c r="D2" s="12"/>
      <c r="E2" s="12"/>
      <c r="F2" s="2"/>
      <c r="G2" s="2"/>
      <c r="H2" s="2"/>
      <c r="I2" s="2"/>
      <c r="J2" s="2"/>
    </row>
    <row r="3" spans="1:10" s="1" customFormat="1" ht="19.5" customHeight="1">
      <c r="A3" s="28"/>
      <c r="B3" s="66">
        <v>2011</v>
      </c>
      <c r="C3" s="66"/>
      <c r="D3" s="66"/>
      <c r="E3" s="24"/>
      <c r="F3" s="66">
        <v>2012</v>
      </c>
      <c r="G3" s="66"/>
      <c r="H3" s="66"/>
      <c r="I3" s="2"/>
      <c r="J3" s="2"/>
    </row>
    <row r="4" spans="1:8" ht="23.25" customHeight="1">
      <c r="A4" s="29"/>
      <c r="B4" s="16" t="s">
        <v>19</v>
      </c>
      <c r="C4" s="17" t="s">
        <v>18</v>
      </c>
      <c r="D4" s="25" t="s">
        <v>3</v>
      </c>
      <c r="E4" s="17"/>
      <c r="F4" s="16" t="s">
        <v>19</v>
      </c>
      <c r="G4" s="17" t="s">
        <v>18</v>
      </c>
      <c r="H4" s="25" t="s">
        <v>3</v>
      </c>
    </row>
    <row r="5" spans="1:13" ht="17.25" customHeight="1">
      <c r="A5" s="8" t="s">
        <v>29</v>
      </c>
      <c r="B5" s="9">
        <v>147</v>
      </c>
      <c r="C5" s="9">
        <v>3</v>
      </c>
      <c r="D5" s="9">
        <v>199</v>
      </c>
      <c r="E5" s="9"/>
      <c r="F5" s="9">
        <v>161</v>
      </c>
      <c r="G5" s="9">
        <v>2</v>
      </c>
      <c r="H5" s="9">
        <v>207</v>
      </c>
      <c r="I5" s="18">
        <f aca="true" t="shared" si="0" ref="I5:I15">IF(OR(F5&gt;0,I6=1),1,0)</f>
        <v>1</v>
      </c>
      <c r="J5" s="19" t="s">
        <v>41</v>
      </c>
      <c r="K5" s="18" t="str">
        <f>IF(OR(F5&gt;0,I6=1),J5,"")</f>
        <v>gen</v>
      </c>
      <c r="L5" s="61" t="s">
        <v>29</v>
      </c>
      <c r="M5" s="18" t="str">
        <f>IF(OR(F5&gt;0,I6=1),L5,"")</f>
        <v>gennaio</v>
      </c>
    </row>
    <row r="6" spans="1:13" ht="11.25">
      <c r="A6" s="8" t="s">
        <v>30</v>
      </c>
      <c r="B6" s="9">
        <v>181</v>
      </c>
      <c r="C6" s="9">
        <v>1</v>
      </c>
      <c r="D6" s="9">
        <v>241</v>
      </c>
      <c r="E6" s="9"/>
      <c r="F6" s="9">
        <v>75</v>
      </c>
      <c r="G6" s="9">
        <v>0</v>
      </c>
      <c r="H6" s="9">
        <v>94</v>
      </c>
      <c r="I6" s="18">
        <f t="shared" si="0"/>
        <v>1</v>
      </c>
      <c r="J6" s="19" t="s">
        <v>42</v>
      </c>
      <c r="K6" s="18" t="str">
        <f aca="true" t="shared" si="1" ref="K6:K15">IF(OR(F6&gt;0,I7=1),J6,K5)</f>
        <v>feb.</v>
      </c>
      <c r="L6" s="61" t="s">
        <v>30</v>
      </c>
      <c r="M6" s="18" t="str">
        <f aca="true" t="shared" si="2" ref="M6:M15">IF(OR(F6&gt;0,I7=1),L6,M5)</f>
        <v>febbraio</v>
      </c>
    </row>
    <row r="7" spans="1:13" ht="12.75" customHeight="1">
      <c r="A7" s="8" t="s">
        <v>31</v>
      </c>
      <c r="B7" s="9">
        <v>184</v>
      </c>
      <c r="C7" s="9">
        <v>2</v>
      </c>
      <c r="D7" s="9">
        <v>238</v>
      </c>
      <c r="E7" s="9"/>
      <c r="F7" s="9">
        <v>164</v>
      </c>
      <c r="G7" s="9">
        <v>2</v>
      </c>
      <c r="H7" s="9">
        <v>212</v>
      </c>
      <c r="I7" s="18">
        <f t="shared" si="0"/>
        <v>1</v>
      </c>
      <c r="J7" s="19" t="s">
        <v>43</v>
      </c>
      <c r="K7" s="18" t="str">
        <f t="shared" si="1"/>
        <v>mar.</v>
      </c>
      <c r="L7" s="61" t="s">
        <v>31</v>
      </c>
      <c r="M7" s="18" t="str">
        <f t="shared" si="2"/>
        <v>marzo</v>
      </c>
    </row>
    <row r="8" spans="1:13" ht="11.25">
      <c r="A8" s="8" t="s">
        <v>32</v>
      </c>
      <c r="B8" s="9">
        <v>192</v>
      </c>
      <c r="C8" s="9">
        <v>2</v>
      </c>
      <c r="D8" s="9">
        <v>261</v>
      </c>
      <c r="E8" s="9"/>
      <c r="F8" s="9">
        <v>124</v>
      </c>
      <c r="G8" s="9">
        <v>1</v>
      </c>
      <c r="H8" s="9">
        <v>151</v>
      </c>
      <c r="I8" s="18">
        <f t="shared" si="0"/>
        <v>1</v>
      </c>
      <c r="J8" s="19" t="s">
        <v>44</v>
      </c>
      <c r="K8" s="18" t="str">
        <f t="shared" si="1"/>
        <v>apr.</v>
      </c>
      <c r="L8" s="61" t="s">
        <v>32</v>
      </c>
      <c r="M8" s="18" t="str">
        <f t="shared" si="2"/>
        <v>aprile</v>
      </c>
    </row>
    <row r="9" spans="1:13" s="13" customFormat="1" ht="11.25">
      <c r="A9" s="8" t="s">
        <v>33</v>
      </c>
      <c r="B9" s="9">
        <v>227</v>
      </c>
      <c r="C9" s="9">
        <v>2</v>
      </c>
      <c r="D9" s="9">
        <v>288</v>
      </c>
      <c r="E9" s="9"/>
      <c r="F9" s="9">
        <v>207</v>
      </c>
      <c r="G9" s="9">
        <v>3</v>
      </c>
      <c r="H9" s="9">
        <v>252</v>
      </c>
      <c r="I9" s="18">
        <f t="shared" si="0"/>
        <v>1</v>
      </c>
      <c r="J9" s="19" t="s">
        <v>45</v>
      </c>
      <c r="K9" s="18" t="str">
        <f t="shared" si="1"/>
        <v>mag.</v>
      </c>
      <c r="L9" s="61" t="s">
        <v>33</v>
      </c>
      <c r="M9" s="18" t="str">
        <f t="shared" si="2"/>
        <v>maggio</v>
      </c>
    </row>
    <row r="10" spans="1:13" ht="11.25">
      <c r="A10" s="8" t="s">
        <v>34</v>
      </c>
      <c r="B10" s="9">
        <v>195</v>
      </c>
      <c r="C10" s="9">
        <v>2</v>
      </c>
      <c r="D10" s="9">
        <v>242</v>
      </c>
      <c r="E10" s="9"/>
      <c r="F10" s="9">
        <v>191</v>
      </c>
      <c r="G10" s="9">
        <v>3</v>
      </c>
      <c r="H10" s="9">
        <v>242</v>
      </c>
      <c r="I10" s="18">
        <f t="shared" si="0"/>
        <v>1</v>
      </c>
      <c r="J10" s="19" t="s">
        <v>46</v>
      </c>
      <c r="K10" s="18" t="str">
        <f t="shared" si="1"/>
        <v>giu.</v>
      </c>
      <c r="L10" s="61" t="s">
        <v>34</v>
      </c>
      <c r="M10" s="18" t="str">
        <f t="shared" si="2"/>
        <v>giugno</v>
      </c>
    </row>
    <row r="11" spans="1:13" ht="11.25">
      <c r="A11" s="8" t="s">
        <v>35</v>
      </c>
      <c r="B11" s="9">
        <v>188</v>
      </c>
      <c r="C11" s="9">
        <v>2</v>
      </c>
      <c r="D11" s="9">
        <v>253</v>
      </c>
      <c r="E11" s="9"/>
      <c r="F11" s="9">
        <v>166</v>
      </c>
      <c r="G11" s="9">
        <v>2</v>
      </c>
      <c r="H11" s="9">
        <v>210</v>
      </c>
      <c r="I11" s="18">
        <f t="shared" si="0"/>
        <v>1</v>
      </c>
      <c r="J11" s="19" t="s">
        <v>47</v>
      </c>
      <c r="K11" s="18" t="str">
        <f t="shared" si="1"/>
        <v>lug.</v>
      </c>
      <c r="L11" s="61" t="s">
        <v>35</v>
      </c>
      <c r="M11" s="18" t="str">
        <f t="shared" si="2"/>
        <v>luglio</v>
      </c>
    </row>
    <row r="12" spans="1:13" s="13" customFormat="1" ht="11.25">
      <c r="A12" s="8" t="s">
        <v>36</v>
      </c>
      <c r="B12" s="9">
        <v>125</v>
      </c>
      <c r="C12" s="9">
        <v>0</v>
      </c>
      <c r="D12" s="9">
        <v>176</v>
      </c>
      <c r="E12" s="9"/>
      <c r="F12" s="9">
        <v>108</v>
      </c>
      <c r="G12" s="9">
        <v>0</v>
      </c>
      <c r="H12" s="9">
        <v>131</v>
      </c>
      <c r="I12" s="18">
        <f t="shared" si="0"/>
        <v>1</v>
      </c>
      <c r="J12" s="19" t="s">
        <v>48</v>
      </c>
      <c r="K12" s="18" t="str">
        <f t="shared" si="1"/>
        <v>ago.</v>
      </c>
      <c r="L12" s="61" t="s">
        <v>36</v>
      </c>
      <c r="M12" s="18" t="str">
        <f t="shared" si="2"/>
        <v>agosto</v>
      </c>
    </row>
    <row r="13" spans="1:13" ht="11.25">
      <c r="A13" s="8" t="s">
        <v>37</v>
      </c>
      <c r="B13" s="9">
        <v>201</v>
      </c>
      <c r="C13" s="9">
        <v>2</v>
      </c>
      <c r="D13" s="9">
        <v>250</v>
      </c>
      <c r="E13" s="9"/>
      <c r="F13" s="9">
        <v>195</v>
      </c>
      <c r="G13" s="9">
        <v>3</v>
      </c>
      <c r="H13" s="9">
        <v>243</v>
      </c>
      <c r="I13" s="18">
        <f t="shared" si="0"/>
        <v>1</v>
      </c>
      <c r="J13" s="19" t="s">
        <v>49</v>
      </c>
      <c r="K13" s="18" t="str">
        <f t="shared" si="1"/>
        <v>set.</v>
      </c>
      <c r="L13" s="61" t="s">
        <v>37</v>
      </c>
      <c r="M13" s="18" t="str">
        <f t="shared" si="2"/>
        <v>settembre</v>
      </c>
    </row>
    <row r="14" spans="1:13" ht="11.25">
      <c r="A14" s="8" t="s">
        <v>38</v>
      </c>
      <c r="B14" s="9">
        <v>239</v>
      </c>
      <c r="C14" s="9">
        <v>0</v>
      </c>
      <c r="D14" s="9">
        <v>315</v>
      </c>
      <c r="E14" s="9"/>
      <c r="F14" s="9">
        <v>207</v>
      </c>
      <c r="G14" s="9">
        <v>0</v>
      </c>
      <c r="H14" s="9">
        <v>266</v>
      </c>
      <c r="I14" s="18">
        <f t="shared" si="0"/>
        <v>1</v>
      </c>
      <c r="J14" s="19" t="s">
        <v>50</v>
      </c>
      <c r="K14" s="18" t="str">
        <f t="shared" si="1"/>
        <v>ott.</v>
      </c>
      <c r="L14" s="61" t="s">
        <v>38</v>
      </c>
      <c r="M14" s="18" t="str">
        <f t="shared" si="2"/>
        <v>ottobre</v>
      </c>
    </row>
    <row r="15" spans="1:13" ht="11.25">
      <c r="A15" s="8" t="s">
        <v>39</v>
      </c>
      <c r="B15" s="9">
        <v>184</v>
      </c>
      <c r="C15" s="9">
        <v>2</v>
      </c>
      <c r="D15" s="9">
        <v>238</v>
      </c>
      <c r="E15" s="9"/>
      <c r="F15" s="9">
        <v>176</v>
      </c>
      <c r="G15" s="9">
        <v>2</v>
      </c>
      <c r="H15" s="9">
        <v>225</v>
      </c>
      <c r="I15" s="18">
        <f t="shared" si="0"/>
        <v>1</v>
      </c>
      <c r="J15" s="19" t="s">
        <v>51</v>
      </c>
      <c r="K15" s="18" t="str">
        <f t="shared" si="1"/>
        <v>nov.</v>
      </c>
      <c r="L15" s="61" t="s">
        <v>39</v>
      </c>
      <c r="M15" s="18" t="str">
        <f t="shared" si="2"/>
        <v>novembre</v>
      </c>
    </row>
    <row r="16" spans="1:13" s="13" customFormat="1" ht="11.25">
      <c r="A16" s="8" t="s">
        <v>40</v>
      </c>
      <c r="B16" s="9">
        <v>199</v>
      </c>
      <c r="C16" s="9">
        <v>2</v>
      </c>
      <c r="D16" s="9">
        <v>279</v>
      </c>
      <c r="E16" s="9"/>
      <c r="F16" s="9">
        <v>170</v>
      </c>
      <c r="G16" s="9">
        <v>4</v>
      </c>
      <c r="H16" s="9">
        <v>237</v>
      </c>
      <c r="I16" s="18">
        <f>IF(OR(F16&gt;0,I19=1),1,0)</f>
        <v>1</v>
      </c>
      <c r="J16" s="19" t="s">
        <v>52</v>
      </c>
      <c r="K16" s="18" t="str">
        <f>IF(OR(F16&gt;0,I19=1),J16,K15)</f>
        <v>dic.</v>
      </c>
      <c r="L16" s="61" t="s">
        <v>40</v>
      </c>
      <c r="M16" s="18" t="str">
        <f>IF(OR(F16&gt;0,I19=1),L16,M15)</f>
        <v>dicembre</v>
      </c>
    </row>
    <row r="17" spans="1:13" s="13" customFormat="1" ht="6.75" customHeight="1">
      <c r="A17" s="8"/>
      <c r="B17" s="9"/>
      <c r="C17" s="9"/>
      <c r="D17" s="9"/>
      <c r="E17" s="9"/>
      <c r="F17" s="9"/>
      <c r="G17" s="9"/>
      <c r="H17" s="9"/>
      <c r="I17" s="18"/>
      <c r="J17" s="19"/>
      <c r="K17" s="18"/>
      <c r="L17" s="19"/>
      <c r="M17" s="18"/>
    </row>
    <row r="18" spans="1:13" s="13" customFormat="1" ht="12">
      <c r="A18" s="26" t="str">
        <f>"gen.-"&amp;K20</f>
        <v>gen.-dic.</v>
      </c>
      <c r="B18" s="27">
        <f>B5*campo1+B6*campo2+B7*campo3+B8*campo4+B9*campo5+B10*campo6+B11*campo7+B12*campo8+B13*campo9+B14*campo10+B15*campo11+B16*campo12</f>
        <v>2262</v>
      </c>
      <c r="C18" s="27">
        <f>C5*campo1+C6*campo2+C7*campo3+C8*campo4+C9*campo5+C10*campo6+C11*campo7+C12*campo8+C13*campo9+C14*campo10+C15*campo11+C16*campo12</f>
        <v>20</v>
      </c>
      <c r="D18" s="27">
        <f>D5*campo1+D6*campo2+D7*campo3+D8*campo4+D9*campo5+D10*campo6+D11*campo7+D12*campo8+D13*campo9+D14*campo10+D15*campo11+D16*campo12</f>
        <v>2980</v>
      </c>
      <c r="E18" s="27"/>
      <c r="F18" s="27">
        <f>F5*campo1+F6*campo2+F7*campo3+F8*campo4+F9*campo5+F10*campo6+F11*campo7+F12*campo8+F13*campo9+F14*campo10+F15*campo11+F16*campo12</f>
        <v>1944</v>
      </c>
      <c r="G18" s="27">
        <f>G5*campo1+G6*campo2+G7*campo3+G8*campo4+G9*campo5+G10*campo6+G11*campo7+G12*campo8+G13*campo9+G14*campo10+G15*campo11+G16*campo12</f>
        <v>22</v>
      </c>
      <c r="H18" s="27">
        <f>H5*campo1+H6*campo2+H7*campo3+H8*campo4+H9*campo5+H10*campo6+H11*campo7+H12*campo8+H13*campo9+H14*campo10+H15*campo11+H16*campo12</f>
        <v>2470</v>
      </c>
      <c r="I18" s="18"/>
      <c r="J18" s="19"/>
      <c r="K18" s="18"/>
      <c r="L18" s="19"/>
      <c r="M18" s="18"/>
    </row>
    <row r="19" spans="1:8" ht="12">
      <c r="A19" s="10" t="s">
        <v>16</v>
      </c>
      <c r="B19" s="14">
        <f>SUM(B5:B16)</f>
        <v>2262</v>
      </c>
      <c r="C19" s="14">
        <f>SUM(C5:C16)</f>
        <v>20</v>
      </c>
      <c r="D19" s="14">
        <f>SUM(D5:D16)</f>
        <v>2980</v>
      </c>
      <c r="E19" s="14"/>
      <c r="F19" s="14">
        <f>SUM(F5:F16)</f>
        <v>1944</v>
      </c>
      <c r="G19" s="14">
        <f>SUM(G5:G16)</f>
        <v>22</v>
      </c>
      <c r="H19" s="14">
        <f>SUM(H5:H16)</f>
        <v>2470</v>
      </c>
    </row>
    <row r="20" spans="1:13" s="1" customFormat="1" ht="22.5" customHeight="1">
      <c r="A20" s="67" t="s">
        <v>28</v>
      </c>
      <c r="B20" s="67"/>
      <c r="C20" s="67"/>
      <c r="D20" s="67"/>
      <c r="E20" s="67"/>
      <c r="F20" s="67"/>
      <c r="G20" s="67"/>
      <c r="H20" s="67"/>
      <c r="I20" s="7"/>
      <c r="J20" s="21"/>
      <c r="K20" s="23" t="str">
        <f>K16</f>
        <v>dic.</v>
      </c>
      <c r="L20" s="20"/>
      <c r="M20" s="22" t="str">
        <f>M16</f>
        <v>dicembre</v>
      </c>
    </row>
    <row r="21" spans="1:5" ht="11.25">
      <c r="A21" s="11" t="s">
        <v>0</v>
      </c>
      <c r="B21" s="11"/>
      <c r="C21" s="11"/>
      <c r="D21" s="11"/>
      <c r="E21" s="11"/>
    </row>
    <row r="22" spans="1:7" ht="11.25">
      <c r="A22" s="15" t="s">
        <v>17</v>
      </c>
      <c r="F22" s="30"/>
      <c r="G22" s="30"/>
    </row>
    <row r="23" spans="6:8" ht="11.25">
      <c r="F23" s="30"/>
      <c r="G23" s="30"/>
      <c r="H23" s="30"/>
    </row>
    <row r="24" spans="1:8" ht="11.25" hidden="1">
      <c r="A24" s="18"/>
      <c r="B24" s="62">
        <f>SUM(B5:B10)</f>
        <v>1126</v>
      </c>
      <c r="C24" s="62">
        <f>SUM(C5:C10)</f>
        <v>12</v>
      </c>
      <c r="D24" s="62">
        <f>SUM(D5:D10)</f>
        <v>1469</v>
      </c>
      <c r="E24" s="18"/>
      <c r="F24" s="62">
        <f>SUM(F5:F10)</f>
        <v>922</v>
      </c>
      <c r="G24" s="62">
        <f>SUM(G5:G10)</f>
        <v>11</v>
      </c>
      <c r="H24" s="62">
        <f>SUM(H5:H10)</f>
        <v>1158</v>
      </c>
    </row>
    <row r="25" spans="1:8" ht="11.25" hidden="1">
      <c r="A25" s="18"/>
      <c r="B25" s="63">
        <f>SUM(B11:B16)</f>
        <v>1136</v>
      </c>
      <c r="C25" s="63">
        <f>SUM(C11:C16)</f>
        <v>8</v>
      </c>
      <c r="D25" s="63">
        <f>SUM(D11:D16)</f>
        <v>1511</v>
      </c>
      <c r="E25" s="33"/>
      <c r="F25" s="63">
        <f>SUM(F11:F16)</f>
        <v>1022</v>
      </c>
      <c r="G25" s="63">
        <f>SUM(G11:G16)</f>
        <v>11</v>
      </c>
      <c r="H25" s="63">
        <f>SUM(H11:H16)</f>
        <v>1312</v>
      </c>
    </row>
    <row r="26" spans="1:16" ht="13.5" hidden="1">
      <c r="A26" s="18"/>
      <c r="B26" s="54"/>
      <c r="C26" s="54"/>
      <c r="D26" s="54"/>
      <c r="E26" s="54"/>
      <c r="F26" s="54"/>
      <c r="G26" s="54"/>
      <c r="H26" s="54"/>
      <c r="M26" s="3"/>
      <c r="N26" s="68"/>
      <c r="O26" s="68"/>
      <c r="P26" s="68"/>
    </row>
    <row r="27" spans="6:8" ht="11.25" hidden="1">
      <c r="F27" s="64">
        <f aca="true" t="shared" si="3" ref="F27:H28">(F24-B24)*100/B24</f>
        <v>-18.117229129662523</v>
      </c>
      <c r="G27" s="64">
        <f t="shared" si="3"/>
        <v>-8.333333333333334</v>
      </c>
      <c r="H27" s="64">
        <f t="shared" si="3"/>
        <v>-21.170864533696392</v>
      </c>
    </row>
    <row r="28" spans="6:8" ht="11.25" hidden="1">
      <c r="F28" s="64">
        <f t="shared" si="3"/>
        <v>-10.035211267605634</v>
      </c>
      <c r="G28" s="64">
        <f t="shared" si="3"/>
        <v>37.5</v>
      </c>
      <c r="H28" s="64">
        <f t="shared" si="3"/>
        <v>-13.170086035737922</v>
      </c>
    </row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4">
    <mergeCell ref="N26:P26"/>
    <mergeCell ref="B3:D3"/>
    <mergeCell ref="F3:H3"/>
    <mergeCell ref="A20:H20"/>
  </mergeCells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96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C81" sqref="C81"/>
    </sheetView>
  </sheetViews>
  <sheetFormatPr defaultColWidth="9.125" defaultRowHeight="12"/>
  <cols>
    <col min="1" max="1" width="11.75390625" style="0" customWidth="1"/>
    <col min="2" max="2" width="14.75390625" style="0" customWidth="1"/>
    <col min="3" max="4" width="15.125" style="0" customWidth="1"/>
    <col min="5" max="5" width="0.875" style="0" customWidth="1"/>
    <col min="6" max="6" width="14.75390625" style="5" customWidth="1"/>
    <col min="7" max="8" width="15.125" style="5" customWidth="1"/>
    <col min="9" max="9" width="0" style="5" hidden="1" customWidth="1"/>
    <col min="10" max="10" width="5.00390625" style="5" hidden="1" customWidth="1"/>
    <col min="11" max="13" width="0" style="5" hidden="1" customWidth="1"/>
    <col min="14" max="16384" width="9.125" style="5" customWidth="1"/>
  </cols>
  <sheetData>
    <row r="1" spans="1:10" s="1" customFormat="1" ht="19.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9.5" customHeight="1">
      <c r="A2" s="4" t="str">
        <f>CONCATENATE("da ",A5," ",B3," a ",M20," ",F3)</f>
        <v>da gennaio 2010 a dicembre 2011</v>
      </c>
      <c r="B2" s="6"/>
      <c r="C2" s="6"/>
      <c r="D2" s="12"/>
      <c r="E2" s="12"/>
      <c r="F2" s="2"/>
      <c r="G2" s="2"/>
      <c r="H2" s="2"/>
      <c r="I2" s="2"/>
      <c r="J2" s="2"/>
    </row>
    <row r="3" spans="1:10" s="1" customFormat="1" ht="19.5" customHeight="1">
      <c r="A3" s="28"/>
      <c r="B3" s="66">
        <v>2010</v>
      </c>
      <c r="C3" s="66"/>
      <c r="D3" s="66"/>
      <c r="E3" s="24"/>
      <c r="F3" s="66">
        <v>2011</v>
      </c>
      <c r="G3" s="66"/>
      <c r="H3" s="66"/>
      <c r="I3" s="2"/>
      <c r="J3" s="2"/>
    </row>
    <row r="4" spans="1:8" ht="23.25" customHeight="1">
      <c r="A4" s="29"/>
      <c r="B4" s="16" t="s">
        <v>19</v>
      </c>
      <c r="C4" s="17" t="s">
        <v>18</v>
      </c>
      <c r="D4" s="25" t="s">
        <v>3</v>
      </c>
      <c r="E4" s="17"/>
      <c r="F4" s="16" t="s">
        <v>19</v>
      </c>
      <c r="G4" s="17" t="s">
        <v>18</v>
      </c>
      <c r="H4" s="25" t="s">
        <v>3</v>
      </c>
    </row>
    <row r="5" spans="1:13" ht="17.25" customHeight="1">
      <c r="A5" s="8" t="s">
        <v>29</v>
      </c>
      <c r="B5" s="9">
        <v>125</v>
      </c>
      <c r="C5" s="9">
        <v>2</v>
      </c>
      <c r="D5" s="9">
        <v>193</v>
      </c>
      <c r="E5" s="9"/>
      <c r="F5" s="9">
        <v>147</v>
      </c>
      <c r="G5" s="9">
        <v>3</v>
      </c>
      <c r="H5" s="9">
        <v>199</v>
      </c>
      <c r="I5" s="18">
        <f aca="true" t="shared" si="0" ref="I5:I15">IF(OR(F5&gt;0,I6=1),1,0)</f>
        <v>1</v>
      </c>
      <c r="J5" s="19" t="s">
        <v>41</v>
      </c>
      <c r="K5" s="18" t="str">
        <f>IF(OR(F5&gt;0,I6=1),J5,"")</f>
        <v>gen</v>
      </c>
      <c r="L5" s="61" t="s">
        <v>29</v>
      </c>
      <c r="M5" s="18" t="str">
        <f>IF(OR(F5&gt;0,I6=1),L5,"")</f>
        <v>gennaio</v>
      </c>
    </row>
    <row r="6" spans="1:13" ht="11.25">
      <c r="A6" s="8" t="s">
        <v>30</v>
      </c>
      <c r="B6" s="9">
        <v>148</v>
      </c>
      <c r="C6" s="9">
        <v>1</v>
      </c>
      <c r="D6" s="9">
        <v>210</v>
      </c>
      <c r="E6" s="9"/>
      <c r="F6" s="9">
        <v>181</v>
      </c>
      <c r="G6" s="9">
        <v>1</v>
      </c>
      <c r="H6" s="9">
        <v>241</v>
      </c>
      <c r="I6" s="18">
        <f t="shared" si="0"/>
        <v>1</v>
      </c>
      <c r="J6" s="19" t="s">
        <v>42</v>
      </c>
      <c r="K6" s="18" t="str">
        <f aca="true" t="shared" si="1" ref="K6:K15">IF(OR(F6&gt;0,I7=1),J6,K5)</f>
        <v>feb.</v>
      </c>
      <c r="L6" s="61" t="s">
        <v>30</v>
      </c>
      <c r="M6" s="18" t="str">
        <f aca="true" t="shared" si="2" ref="M6:M15">IF(OR(F6&gt;0,I7=1),L6,M5)</f>
        <v>febbraio</v>
      </c>
    </row>
    <row r="7" spans="1:13" ht="12.75" customHeight="1">
      <c r="A7" s="8" t="s">
        <v>31</v>
      </c>
      <c r="B7" s="9">
        <v>169</v>
      </c>
      <c r="C7" s="9">
        <v>2</v>
      </c>
      <c r="D7" s="9">
        <v>221</v>
      </c>
      <c r="E7" s="9"/>
      <c r="F7" s="9">
        <v>184</v>
      </c>
      <c r="G7" s="9">
        <v>2</v>
      </c>
      <c r="H7" s="9">
        <v>238</v>
      </c>
      <c r="I7" s="18">
        <f t="shared" si="0"/>
        <v>1</v>
      </c>
      <c r="J7" s="19" t="s">
        <v>43</v>
      </c>
      <c r="K7" s="18" t="str">
        <f t="shared" si="1"/>
        <v>mar.</v>
      </c>
      <c r="L7" s="61" t="s">
        <v>31</v>
      </c>
      <c r="M7" s="18" t="str">
        <f t="shared" si="2"/>
        <v>marzo</v>
      </c>
    </row>
    <row r="8" spans="1:13" ht="11.25">
      <c r="A8" s="8" t="s">
        <v>32</v>
      </c>
      <c r="B8" s="9">
        <v>180</v>
      </c>
      <c r="C8" s="9">
        <v>2</v>
      </c>
      <c r="D8" s="9">
        <v>235</v>
      </c>
      <c r="E8" s="9"/>
      <c r="F8" s="9">
        <v>192</v>
      </c>
      <c r="G8" s="9">
        <v>2</v>
      </c>
      <c r="H8" s="9">
        <v>261</v>
      </c>
      <c r="I8" s="18">
        <f t="shared" si="0"/>
        <v>1</v>
      </c>
      <c r="J8" s="19" t="s">
        <v>44</v>
      </c>
      <c r="K8" s="18" t="str">
        <f t="shared" si="1"/>
        <v>apr.</v>
      </c>
      <c r="L8" s="61" t="s">
        <v>32</v>
      </c>
      <c r="M8" s="18" t="str">
        <f t="shared" si="2"/>
        <v>aprile</v>
      </c>
    </row>
    <row r="9" spans="1:13" s="13" customFormat="1" ht="11.25">
      <c r="A9" s="8" t="s">
        <v>33</v>
      </c>
      <c r="B9" s="9">
        <v>203</v>
      </c>
      <c r="C9" s="9">
        <v>5</v>
      </c>
      <c r="D9" s="9">
        <v>268</v>
      </c>
      <c r="E9" s="9"/>
      <c r="F9" s="9">
        <v>227</v>
      </c>
      <c r="G9" s="9">
        <v>2</v>
      </c>
      <c r="H9" s="9">
        <v>288</v>
      </c>
      <c r="I9" s="18">
        <f t="shared" si="0"/>
        <v>1</v>
      </c>
      <c r="J9" s="19" t="s">
        <v>45</v>
      </c>
      <c r="K9" s="18" t="str">
        <f t="shared" si="1"/>
        <v>mag.</v>
      </c>
      <c r="L9" s="61" t="s">
        <v>33</v>
      </c>
      <c r="M9" s="18" t="str">
        <f t="shared" si="2"/>
        <v>maggio</v>
      </c>
    </row>
    <row r="10" spans="1:13" ht="11.25">
      <c r="A10" s="8" t="s">
        <v>34</v>
      </c>
      <c r="B10" s="9">
        <v>191</v>
      </c>
      <c r="C10" s="9">
        <v>1</v>
      </c>
      <c r="D10" s="9">
        <v>237</v>
      </c>
      <c r="E10" s="9"/>
      <c r="F10" s="9">
        <v>195</v>
      </c>
      <c r="G10" s="9">
        <v>2</v>
      </c>
      <c r="H10" s="9">
        <v>242</v>
      </c>
      <c r="I10" s="18">
        <f t="shared" si="0"/>
        <v>1</v>
      </c>
      <c r="J10" s="19" t="s">
        <v>46</v>
      </c>
      <c r="K10" s="18" t="str">
        <f t="shared" si="1"/>
        <v>giu.</v>
      </c>
      <c r="L10" s="61" t="s">
        <v>34</v>
      </c>
      <c r="M10" s="18" t="str">
        <f t="shared" si="2"/>
        <v>giugno</v>
      </c>
    </row>
    <row r="11" spans="1:13" ht="11.25">
      <c r="A11" s="8" t="s">
        <v>35</v>
      </c>
      <c r="B11" s="9">
        <v>186</v>
      </c>
      <c r="C11" s="9">
        <v>4</v>
      </c>
      <c r="D11" s="9">
        <v>240</v>
      </c>
      <c r="E11" s="9"/>
      <c r="F11" s="9">
        <v>188</v>
      </c>
      <c r="G11" s="9">
        <v>2</v>
      </c>
      <c r="H11" s="9">
        <v>253</v>
      </c>
      <c r="I11" s="18">
        <f t="shared" si="0"/>
        <v>1</v>
      </c>
      <c r="J11" s="19" t="s">
        <v>47</v>
      </c>
      <c r="K11" s="18" t="str">
        <f t="shared" si="1"/>
        <v>lug.</v>
      </c>
      <c r="L11" s="61" t="s">
        <v>35</v>
      </c>
      <c r="M11" s="18" t="str">
        <f t="shared" si="2"/>
        <v>luglio</v>
      </c>
    </row>
    <row r="12" spans="1:13" s="13" customFormat="1" ht="11.25">
      <c r="A12" s="8" t="s">
        <v>36</v>
      </c>
      <c r="B12" s="9">
        <v>125</v>
      </c>
      <c r="C12" s="9">
        <v>1</v>
      </c>
      <c r="D12" s="9">
        <v>173</v>
      </c>
      <c r="E12" s="9"/>
      <c r="F12" s="9">
        <v>125</v>
      </c>
      <c r="G12" s="9">
        <v>0</v>
      </c>
      <c r="H12" s="9">
        <v>176</v>
      </c>
      <c r="I12" s="18">
        <f t="shared" si="0"/>
        <v>1</v>
      </c>
      <c r="J12" s="19" t="s">
        <v>48</v>
      </c>
      <c r="K12" s="18" t="str">
        <f t="shared" si="1"/>
        <v>ago.</v>
      </c>
      <c r="L12" s="61" t="s">
        <v>36</v>
      </c>
      <c r="M12" s="18" t="str">
        <f t="shared" si="2"/>
        <v>agosto</v>
      </c>
    </row>
    <row r="13" spans="1:13" ht="11.25">
      <c r="A13" s="8" t="s">
        <v>37</v>
      </c>
      <c r="B13" s="9">
        <v>229</v>
      </c>
      <c r="C13" s="9">
        <v>5</v>
      </c>
      <c r="D13" s="9">
        <v>284</v>
      </c>
      <c r="E13" s="9"/>
      <c r="F13" s="9">
        <v>201</v>
      </c>
      <c r="G13" s="9">
        <v>2</v>
      </c>
      <c r="H13" s="9">
        <v>250</v>
      </c>
      <c r="I13" s="18">
        <f t="shared" si="0"/>
        <v>1</v>
      </c>
      <c r="J13" s="19" t="s">
        <v>49</v>
      </c>
      <c r="K13" s="18" t="str">
        <f t="shared" si="1"/>
        <v>set.</v>
      </c>
      <c r="L13" s="61" t="s">
        <v>37</v>
      </c>
      <c r="M13" s="18" t="str">
        <f t="shared" si="2"/>
        <v>settembre</v>
      </c>
    </row>
    <row r="14" spans="1:13" ht="11.25">
      <c r="A14" s="8" t="s">
        <v>38</v>
      </c>
      <c r="B14" s="9">
        <v>215</v>
      </c>
      <c r="C14" s="9">
        <v>0</v>
      </c>
      <c r="D14" s="9">
        <v>273</v>
      </c>
      <c r="E14" s="9"/>
      <c r="F14" s="9">
        <v>239</v>
      </c>
      <c r="G14" s="9">
        <v>0</v>
      </c>
      <c r="H14" s="9">
        <v>315</v>
      </c>
      <c r="I14" s="18">
        <f t="shared" si="0"/>
        <v>1</v>
      </c>
      <c r="J14" s="19" t="s">
        <v>50</v>
      </c>
      <c r="K14" s="18" t="str">
        <f t="shared" si="1"/>
        <v>ott.</v>
      </c>
      <c r="L14" s="61" t="s">
        <v>38</v>
      </c>
      <c r="M14" s="18" t="str">
        <f t="shared" si="2"/>
        <v>ottobre</v>
      </c>
    </row>
    <row r="15" spans="1:13" ht="11.25">
      <c r="A15" s="8" t="s">
        <v>39</v>
      </c>
      <c r="B15" s="9">
        <v>211</v>
      </c>
      <c r="C15" s="9">
        <v>1</v>
      </c>
      <c r="D15" s="9">
        <v>278</v>
      </c>
      <c r="E15" s="9"/>
      <c r="F15" s="9">
        <v>184</v>
      </c>
      <c r="G15" s="9">
        <v>2</v>
      </c>
      <c r="H15" s="9">
        <v>238</v>
      </c>
      <c r="I15" s="18">
        <f t="shared" si="0"/>
        <v>1</v>
      </c>
      <c r="J15" s="19" t="s">
        <v>51</v>
      </c>
      <c r="K15" s="18" t="str">
        <f t="shared" si="1"/>
        <v>nov.</v>
      </c>
      <c r="L15" s="61" t="s">
        <v>39</v>
      </c>
      <c r="M15" s="18" t="str">
        <f t="shared" si="2"/>
        <v>novembre</v>
      </c>
    </row>
    <row r="16" spans="1:13" s="13" customFormat="1" ht="11.25">
      <c r="A16" s="8" t="s">
        <v>40</v>
      </c>
      <c r="B16" s="9">
        <v>182</v>
      </c>
      <c r="C16" s="9">
        <v>4</v>
      </c>
      <c r="D16" s="9">
        <v>231</v>
      </c>
      <c r="E16" s="9"/>
      <c r="F16" s="9">
        <v>199</v>
      </c>
      <c r="G16" s="9">
        <v>2</v>
      </c>
      <c r="H16" s="9">
        <v>279</v>
      </c>
      <c r="I16" s="18">
        <f>IF(OR(F16&gt;0,I19=1),1,0)</f>
        <v>1</v>
      </c>
      <c r="J16" s="19" t="s">
        <v>52</v>
      </c>
      <c r="K16" s="18" t="str">
        <f>IF(OR(F16&gt;0,I19=1),J16,K15)</f>
        <v>dic.</v>
      </c>
      <c r="L16" s="61" t="s">
        <v>40</v>
      </c>
      <c r="M16" s="18" t="str">
        <f>IF(OR(F16&gt;0,I19=1),L16,M15)</f>
        <v>dicembre</v>
      </c>
    </row>
    <row r="17" spans="1:13" s="13" customFormat="1" ht="6.75" customHeight="1">
      <c r="A17" s="8"/>
      <c r="B17" s="9"/>
      <c r="C17" s="9"/>
      <c r="D17" s="9"/>
      <c r="E17" s="9"/>
      <c r="F17" s="9"/>
      <c r="G17" s="9"/>
      <c r="H17" s="9"/>
      <c r="I17" s="18"/>
      <c r="J17" s="19"/>
      <c r="K17" s="18"/>
      <c r="L17" s="19"/>
      <c r="M17" s="18"/>
    </row>
    <row r="18" spans="1:13" s="13" customFormat="1" ht="12">
      <c r="A18" s="26" t="str">
        <f>"gen.-"&amp;K20</f>
        <v>gen.-dic.</v>
      </c>
      <c r="B18" s="27">
        <f>B5*campo1+B6*campo2+B7*campo3+B8*campo4+B9*campo5+B10*campo6+B11*campo7+B12*campo8+B13*campo9+B14*campo10+B15*campo11+B16*campo12</f>
        <v>2164</v>
      </c>
      <c r="C18" s="27">
        <f>C5*campo1+C6*campo2+C7*campo3+C8*campo4+C9*campo5+C10*campo6+C11*campo7+C12*campo8+C13*campo9+C14*campo10+C15*campo11+C16*campo12</f>
        <v>28</v>
      </c>
      <c r="D18" s="27">
        <f>D5*campo1+D6*campo2+D7*campo3+D8*campo4+D9*campo5+D10*campo6+D11*campo7+D12*campo8+D13*campo9+D14*campo10+D15*campo11+D16*campo12</f>
        <v>2843</v>
      </c>
      <c r="E18" s="27"/>
      <c r="F18" s="27">
        <f>F5*campo1+F6*campo2+F7*campo3+F8*campo4+F9*campo5+F10*campo6+F11*campo7+F12*campo8+F13*campo9+F14*campo10+F15*campo11+F16*campo12</f>
        <v>2262</v>
      </c>
      <c r="G18" s="27">
        <f>G5*campo1+G6*campo2+G7*campo3+G8*campo4+G9*campo5+G10*campo6+G11*campo7+G12*campo8+G13*campo9+G14*campo10+G15*campo11+G16*campo12</f>
        <v>20</v>
      </c>
      <c r="H18" s="27">
        <f>H5*campo1+H6*campo2+H7*campo3+H8*campo4+H9*campo5+H10*campo6+H11*campo7+H12*campo8+H13*campo9+H14*campo10+H15*campo11+H16*campo12</f>
        <v>2980</v>
      </c>
      <c r="I18" s="18"/>
      <c r="J18" s="19"/>
      <c r="K18" s="18"/>
      <c r="L18" s="19"/>
      <c r="M18" s="18"/>
    </row>
    <row r="19" spans="1:8" ht="12">
      <c r="A19" s="10" t="s">
        <v>16</v>
      </c>
      <c r="B19" s="14">
        <f>SUM(B5:B16)</f>
        <v>2164</v>
      </c>
      <c r="C19" s="14">
        <f>SUM(C5:C16)</f>
        <v>28</v>
      </c>
      <c r="D19" s="14">
        <f>SUM(D5:D16)</f>
        <v>2843</v>
      </c>
      <c r="E19" s="14"/>
      <c r="F19" s="14">
        <f>SUM(F5:F16)</f>
        <v>2262</v>
      </c>
      <c r="G19" s="14">
        <f>SUM(G5:G16)</f>
        <v>20</v>
      </c>
      <c r="H19" s="14">
        <f>SUM(H5:H16)</f>
        <v>2980</v>
      </c>
    </row>
    <row r="20" spans="1:13" s="1" customFormat="1" ht="22.5" customHeight="1">
      <c r="A20" s="67" t="s">
        <v>28</v>
      </c>
      <c r="B20" s="67"/>
      <c r="C20" s="67"/>
      <c r="D20" s="67"/>
      <c r="E20" s="67"/>
      <c r="F20" s="67"/>
      <c r="G20" s="67"/>
      <c r="H20" s="67"/>
      <c r="I20" s="7"/>
      <c r="J20" s="21"/>
      <c r="K20" s="23" t="str">
        <f>K16</f>
        <v>dic.</v>
      </c>
      <c r="L20" s="20"/>
      <c r="M20" s="22" t="str">
        <f>M16</f>
        <v>dicembre</v>
      </c>
    </row>
    <row r="21" spans="1:5" ht="11.25">
      <c r="A21" s="11" t="s">
        <v>0</v>
      </c>
      <c r="B21" s="11"/>
      <c r="C21" s="11"/>
      <c r="D21" s="11"/>
      <c r="E21" s="11"/>
    </row>
    <row r="22" spans="1:7" ht="11.25">
      <c r="A22" s="15" t="s">
        <v>17</v>
      </c>
      <c r="F22" s="30"/>
      <c r="G22" s="30"/>
    </row>
    <row r="23" spans="6:8" ht="11.25">
      <c r="F23" s="30"/>
      <c r="G23" s="30"/>
      <c r="H23" s="30"/>
    </row>
    <row r="24" spans="1:8" ht="11.25" hidden="1">
      <c r="A24" s="18"/>
      <c r="B24" s="62">
        <f>SUM(B5:B10)</f>
        <v>1016</v>
      </c>
      <c r="C24" s="62">
        <f>SUM(C5:C10)</f>
        <v>13</v>
      </c>
      <c r="D24" s="62">
        <f>SUM(D5:D10)</f>
        <v>1364</v>
      </c>
      <c r="E24" s="18"/>
      <c r="F24" s="62">
        <f>SUM(F5:F10)</f>
        <v>1126</v>
      </c>
      <c r="G24" s="62">
        <f>SUM(G5:G10)</f>
        <v>12</v>
      </c>
      <c r="H24" s="62">
        <f>SUM(H5:H10)</f>
        <v>1469</v>
      </c>
    </row>
    <row r="25" spans="1:8" ht="11.25" hidden="1">
      <c r="A25" s="18"/>
      <c r="B25" s="63">
        <f>SUM(B11:B16)</f>
        <v>1148</v>
      </c>
      <c r="C25" s="63">
        <f>SUM(C11:C16)</f>
        <v>15</v>
      </c>
      <c r="D25" s="63">
        <f>SUM(D11:D16)</f>
        <v>1479</v>
      </c>
      <c r="E25" s="33"/>
      <c r="F25" s="63">
        <f>SUM(F11:F16)</f>
        <v>1136</v>
      </c>
      <c r="G25" s="63">
        <f>SUM(G11:G16)</f>
        <v>8</v>
      </c>
      <c r="H25" s="63">
        <f>SUM(H11:H16)</f>
        <v>1511</v>
      </c>
    </row>
    <row r="26" spans="1:16" ht="13.5" hidden="1">
      <c r="A26" s="18"/>
      <c r="B26" s="54"/>
      <c r="C26" s="54"/>
      <c r="D26" s="54"/>
      <c r="E26" s="54"/>
      <c r="F26" s="54"/>
      <c r="G26" s="54"/>
      <c r="H26" s="54"/>
      <c r="M26" s="3"/>
      <c r="N26" s="68"/>
      <c r="O26" s="68"/>
      <c r="P26" s="68"/>
    </row>
    <row r="27" spans="6:8" ht="11.25" hidden="1">
      <c r="F27" s="64">
        <f aca="true" t="shared" si="3" ref="F27:H28">(F24-B24)*100/B24</f>
        <v>10.826771653543307</v>
      </c>
      <c r="G27" s="64">
        <f t="shared" si="3"/>
        <v>-7.6923076923076925</v>
      </c>
      <c r="H27" s="64">
        <f t="shared" si="3"/>
        <v>7.697947214076247</v>
      </c>
    </row>
    <row r="28" spans="6:8" ht="11.25" hidden="1">
      <c r="F28" s="64">
        <f t="shared" si="3"/>
        <v>-1.0452961672473868</v>
      </c>
      <c r="G28" s="64">
        <f t="shared" si="3"/>
        <v>-46.666666666666664</v>
      </c>
      <c r="H28" s="64">
        <f t="shared" si="3"/>
        <v>2.1636240703177823</v>
      </c>
    </row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4">
    <mergeCell ref="N26:P26"/>
    <mergeCell ref="B3:D3"/>
    <mergeCell ref="F3:H3"/>
    <mergeCell ref="A20:H20"/>
  </mergeCells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95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C81" sqref="C81"/>
    </sheetView>
  </sheetViews>
  <sheetFormatPr defaultColWidth="9.125" defaultRowHeight="12"/>
  <cols>
    <col min="1" max="1" width="11.75390625" style="0" customWidth="1"/>
    <col min="2" max="2" width="14.75390625" style="0" customWidth="1"/>
    <col min="3" max="4" width="15.125" style="0" customWidth="1"/>
    <col min="5" max="5" width="0.875" style="0" customWidth="1"/>
    <col min="6" max="6" width="14.75390625" style="5" customWidth="1"/>
    <col min="7" max="8" width="15.125" style="5" customWidth="1"/>
    <col min="9" max="9" width="0" style="5" hidden="1" customWidth="1"/>
    <col min="10" max="10" width="5.00390625" style="5" hidden="1" customWidth="1"/>
    <col min="11" max="13" width="0" style="5" hidden="1" customWidth="1"/>
    <col min="14" max="16384" width="9.125" style="5" customWidth="1"/>
  </cols>
  <sheetData>
    <row r="1" spans="1:10" s="1" customFormat="1" ht="19.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9.5" customHeight="1">
      <c r="A2" s="4" t="str">
        <f>CONCATENATE("da ",A5," ",B3," a ",M20," ",F3)</f>
        <v>da gennaio 2009 a dicembre 2010</v>
      </c>
      <c r="B2" s="6"/>
      <c r="C2" s="6"/>
      <c r="D2" s="12"/>
      <c r="E2" s="12"/>
      <c r="F2" s="2"/>
      <c r="G2" s="2"/>
      <c r="H2" s="2"/>
      <c r="I2" s="2"/>
      <c r="J2" s="2"/>
    </row>
    <row r="3" spans="1:10" s="1" customFormat="1" ht="19.5" customHeight="1">
      <c r="A3" s="28"/>
      <c r="B3" s="66">
        <v>2009</v>
      </c>
      <c r="C3" s="66"/>
      <c r="D3" s="66"/>
      <c r="E3" s="24"/>
      <c r="F3" s="66">
        <v>2010</v>
      </c>
      <c r="G3" s="66"/>
      <c r="H3" s="66"/>
      <c r="I3" s="2"/>
      <c r="J3" s="2"/>
    </row>
    <row r="4" spans="1:8" ht="23.25" customHeight="1">
      <c r="A4" s="29"/>
      <c r="B4" s="16" t="s">
        <v>19</v>
      </c>
      <c r="C4" s="17" t="s">
        <v>18</v>
      </c>
      <c r="D4" s="25" t="s">
        <v>3</v>
      </c>
      <c r="E4" s="17"/>
      <c r="F4" s="16" t="s">
        <v>19</v>
      </c>
      <c r="G4" s="17" t="s">
        <v>18</v>
      </c>
      <c r="H4" s="25" t="s">
        <v>3</v>
      </c>
    </row>
    <row r="5" spans="1:13" ht="17.25" customHeight="1">
      <c r="A5" s="8" t="s">
        <v>29</v>
      </c>
      <c r="B5" s="9">
        <v>162</v>
      </c>
      <c r="C5" s="9">
        <v>2</v>
      </c>
      <c r="D5" s="9">
        <v>201</v>
      </c>
      <c r="E5" s="9"/>
      <c r="F5" s="9">
        <v>125</v>
      </c>
      <c r="G5" s="9">
        <v>2</v>
      </c>
      <c r="H5" s="9">
        <v>193</v>
      </c>
      <c r="I5" s="18">
        <f aca="true" t="shared" si="0" ref="I5:I15">IF(OR(F5&gt;0,I6=1),1,0)</f>
        <v>1</v>
      </c>
      <c r="J5" s="19" t="s">
        <v>41</v>
      </c>
      <c r="K5" s="18" t="str">
        <f>IF(OR(F5&gt;0,I6=1),J5,"")</f>
        <v>gen</v>
      </c>
      <c r="L5" s="61" t="s">
        <v>29</v>
      </c>
      <c r="M5" s="18" t="str">
        <f>IF(OR(F5&gt;0,I6=1),L5,"")</f>
        <v>gennaio</v>
      </c>
    </row>
    <row r="6" spans="1:13" ht="11.25">
      <c r="A6" s="8" t="s">
        <v>30</v>
      </c>
      <c r="B6" s="9">
        <v>162</v>
      </c>
      <c r="C6" s="9">
        <v>3</v>
      </c>
      <c r="D6" s="9">
        <v>211</v>
      </c>
      <c r="E6" s="9"/>
      <c r="F6" s="9">
        <v>148</v>
      </c>
      <c r="G6" s="9">
        <v>1</v>
      </c>
      <c r="H6" s="9">
        <v>210</v>
      </c>
      <c r="I6" s="18">
        <f t="shared" si="0"/>
        <v>1</v>
      </c>
      <c r="J6" s="19" t="s">
        <v>42</v>
      </c>
      <c r="K6" s="18" t="str">
        <f aca="true" t="shared" si="1" ref="K6:K15">IF(OR(F6&gt;0,I7=1),J6,K5)</f>
        <v>feb.</v>
      </c>
      <c r="L6" s="61" t="s">
        <v>30</v>
      </c>
      <c r="M6" s="18" t="str">
        <f aca="true" t="shared" si="2" ref="M6:M15">IF(OR(F6&gt;0,I7=1),L6,M5)</f>
        <v>febbraio</v>
      </c>
    </row>
    <row r="7" spans="1:13" ht="12.75" customHeight="1">
      <c r="A7" s="8" t="s">
        <v>31</v>
      </c>
      <c r="B7" s="9">
        <v>227</v>
      </c>
      <c r="C7" s="9">
        <v>1</v>
      </c>
      <c r="D7" s="9">
        <v>293</v>
      </c>
      <c r="E7" s="9"/>
      <c r="F7" s="9">
        <v>169</v>
      </c>
      <c r="G7" s="9">
        <v>2</v>
      </c>
      <c r="H7" s="9">
        <v>221</v>
      </c>
      <c r="I7" s="18">
        <f t="shared" si="0"/>
        <v>1</v>
      </c>
      <c r="J7" s="19" t="s">
        <v>43</v>
      </c>
      <c r="K7" s="18" t="str">
        <f t="shared" si="1"/>
        <v>mar.</v>
      </c>
      <c r="L7" s="61" t="s">
        <v>31</v>
      </c>
      <c r="M7" s="18" t="str">
        <f t="shared" si="2"/>
        <v>marzo</v>
      </c>
    </row>
    <row r="8" spans="1:13" ht="11.25">
      <c r="A8" s="8" t="s">
        <v>32</v>
      </c>
      <c r="B8" s="9">
        <v>176</v>
      </c>
      <c r="C8" s="9">
        <v>2</v>
      </c>
      <c r="D8" s="9">
        <v>235</v>
      </c>
      <c r="E8" s="9"/>
      <c r="F8" s="9">
        <v>180</v>
      </c>
      <c r="G8" s="9">
        <v>2</v>
      </c>
      <c r="H8" s="9">
        <v>235</v>
      </c>
      <c r="I8" s="18">
        <f t="shared" si="0"/>
        <v>1</v>
      </c>
      <c r="J8" s="19" t="s">
        <v>44</v>
      </c>
      <c r="K8" s="18" t="str">
        <f t="shared" si="1"/>
        <v>apr.</v>
      </c>
      <c r="L8" s="61" t="s">
        <v>32</v>
      </c>
      <c r="M8" s="18" t="str">
        <f t="shared" si="2"/>
        <v>aprile</v>
      </c>
    </row>
    <row r="9" spans="1:13" s="13" customFormat="1" ht="11.25">
      <c r="A9" s="8" t="s">
        <v>33</v>
      </c>
      <c r="B9" s="9">
        <v>224</v>
      </c>
      <c r="C9" s="9">
        <v>3</v>
      </c>
      <c r="D9" s="9">
        <v>277</v>
      </c>
      <c r="E9" s="9"/>
      <c r="F9" s="9">
        <v>203</v>
      </c>
      <c r="G9" s="9">
        <v>5</v>
      </c>
      <c r="H9" s="9">
        <v>268</v>
      </c>
      <c r="I9" s="18">
        <f t="shared" si="0"/>
        <v>1</v>
      </c>
      <c r="J9" s="19" t="s">
        <v>45</v>
      </c>
      <c r="K9" s="18" t="str">
        <f t="shared" si="1"/>
        <v>mag.</v>
      </c>
      <c r="L9" s="61" t="s">
        <v>33</v>
      </c>
      <c r="M9" s="18" t="str">
        <f t="shared" si="2"/>
        <v>maggio</v>
      </c>
    </row>
    <row r="10" spans="1:13" ht="11.25">
      <c r="A10" s="8" t="s">
        <v>34</v>
      </c>
      <c r="B10" s="9">
        <v>204</v>
      </c>
      <c r="C10" s="9">
        <v>2</v>
      </c>
      <c r="D10" s="9">
        <v>254</v>
      </c>
      <c r="E10" s="9"/>
      <c r="F10" s="9">
        <v>191</v>
      </c>
      <c r="G10" s="9">
        <v>1</v>
      </c>
      <c r="H10" s="9">
        <v>237</v>
      </c>
      <c r="I10" s="18">
        <f t="shared" si="0"/>
        <v>1</v>
      </c>
      <c r="J10" s="19" t="s">
        <v>46</v>
      </c>
      <c r="K10" s="18" t="str">
        <f t="shared" si="1"/>
        <v>giu.</v>
      </c>
      <c r="L10" s="61" t="s">
        <v>34</v>
      </c>
      <c r="M10" s="18" t="str">
        <f t="shared" si="2"/>
        <v>giugno</v>
      </c>
    </row>
    <row r="11" spans="1:13" ht="11.25">
      <c r="A11" s="8" t="s">
        <v>35</v>
      </c>
      <c r="B11" s="9">
        <v>210</v>
      </c>
      <c r="C11" s="9">
        <v>1</v>
      </c>
      <c r="D11" s="9">
        <v>273</v>
      </c>
      <c r="E11" s="9"/>
      <c r="F11" s="9">
        <v>186</v>
      </c>
      <c r="G11" s="9">
        <v>4</v>
      </c>
      <c r="H11" s="9">
        <v>240</v>
      </c>
      <c r="I11" s="18">
        <f t="shared" si="0"/>
        <v>1</v>
      </c>
      <c r="J11" s="19" t="s">
        <v>47</v>
      </c>
      <c r="K11" s="18" t="str">
        <f t="shared" si="1"/>
        <v>lug.</v>
      </c>
      <c r="L11" s="61" t="s">
        <v>35</v>
      </c>
      <c r="M11" s="18" t="str">
        <f t="shared" si="2"/>
        <v>luglio</v>
      </c>
    </row>
    <row r="12" spans="1:13" s="13" customFormat="1" ht="11.25">
      <c r="A12" s="8" t="s">
        <v>36</v>
      </c>
      <c r="B12" s="9">
        <v>124</v>
      </c>
      <c r="C12" s="9">
        <v>1</v>
      </c>
      <c r="D12" s="9">
        <v>188</v>
      </c>
      <c r="E12" s="9"/>
      <c r="F12" s="9">
        <v>125</v>
      </c>
      <c r="G12" s="9">
        <v>1</v>
      </c>
      <c r="H12" s="9">
        <v>173</v>
      </c>
      <c r="I12" s="18">
        <f t="shared" si="0"/>
        <v>1</v>
      </c>
      <c r="J12" s="19" t="s">
        <v>48</v>
      </c>
      <c r="K12" s="18" t="str">
        <f t="shared" si="1"/>
        <v>ago.</v>
      </c>
      <c r="L12" s="61" t="s">
        <v>36</v>
      </c>
      <c r="M12" s="18" t="str">
        <f t="shared" si="2"/>
        <v>agosto</v>
      </c>
    </row>
    <row r="13" spans="1:13" ht="11.25">
      <c r="A13" s="8" t="s">
        <v>37</v>
      </c>
      <c r="B13" s="9">
        <v>179</v>
      </c>
      <c r="C13" s="9">
        <v>3</v>
      </c>
      <c r="D13" s="9">
        <v>227</v>
      </c>
      <c r="E13" s="9"/>
      <c r="F13" s="9">
        <v>229</v>
      </c>
      <c r="G13" s="9">
        <v>5</v>
      </c>
      <c r="H13" s="9">
        <v>284</v>
      </c>
      <c r="I13" s="18">
        <f t="shared" si="0"/>
        <v>1</v>
      </c>
      <c r="J13" s="19" t="s">
        <v>49</v>
      </c>
      <c r="K13" s="18" t="str">
        <f t="shared" si="1"/>
        <v>set.</v>
      </c>
      <c r="L13" s="61" t="s">
        <v>37</v>
      </c>
      <c r="M13" s="18" t="str">
        <f t="shared" si="2"/>
        <v>settembre</v>
      </c>
    </row>
    <row r="14" spans="1:13" ht="11.25">
      <c r="A14" s="8" t="s">
        <v>38</v>
      </c>
      <c r="B14" s="9">
        <v>213</v>
      </c>
      <c r="C14" s="9">
        <v>4</v>
      </c>
      <c r="D14" s="9">
        <v>256</v>
      </c>
      <c r="E14" s="9"/>
      <c r="F14" s="9">
        <v>215</v>
      </c>
      <c r="G14" s="9">
        <v>0</v>
      </c>
      <c r="H14" s="9">
        <v>273</v>
      </c>
      <c r="I14" s="18">
        <f t="shared" si="0"/>
        <v>1</v>
      </c>
      <c r="J14" s="19" t="s">
        <v>50</v>
      </c>
      <c r="K14" s="18" t="str">
        <f t="shared" si="1"/>
        <v>ott.</v>
      </c>
      <c r="L14" s="61" t="s">
        <v>38</v>
      </c>
      <c r="M14" s="18" t="str">
        <f t="shared" si="2"/>
        <v>ottobre</v>
      </c>
    </row>
    <row r="15" spans="1:13" ht="11.25">
      <c r="A15" s="8" t="s">
        <v>39</v>
      </c>
      <c r="B15" s="9">
        <v>235</v>
      </c>
      <c r="C15" s="9">
        <v>2</v>
      </c>
      <c r="D15" s="9">
        <v>320</v>
      </c>
      <c r="E15" s="9"/>
      <c r="F15" s="9">
        <v>211</v>
      </c>
      <c r="G15" s="9">
        <v>1</v>
      </c>
      <c r="H15" s="9">
        <v>278</v>
      </c>
      <c r="I15" s="18">
        <f t="shared" si="0"/>
        <v>1</v>
      </c>
      <c r="J15" s="19" t="s">
        <v>51</v>
      </c>
      <c r="K15" s="18" t="str">
        <f t="shared" si="1"/>
        <v>nov.</v>
      </c>
      <c r="L15" s="61" t="s">
        <v>39</v>
      </c>
      <c r="M15" s="18" t="str">
        <f t="shared" si="2"/>
        <v>novembre</v>
      </c>
    </row>
    <row r="16" spans="1:13" s="13" customFormat="1" ht="11.25">
      <c r="A16" s="8" t="s">
        <v>40</v>
      </c>
      <c r="B16" s="9">
        <v>172</v>
      </c>
      <c r="C16" s="9">
        <v>2</v>
      </c>
      <c r="D16" s="9">
        <v>241</v>
      </c>
      <c r="E16" s="9"/>
      <c r="F16" s="9">
        <v>182</v>
      </c>
      <c r="G16" s="9">
        <v>4</v>
      </c>
      <c r="H16" s="9">
        <v>231</v>
      </c>
      <c r="I16" s="18">
        <f>IF(OR(F16&gt;0,I19=1),1,0)</f>
        <v>1</v>
      </c>
      <c r="J16" s="19" t="s">
        <v>52</v>
      </c>
      <c r="K16" s="18" t="str">
        <f>IF(OR(F16&gt;0,I19=1),J16,K15)</f>
        <v>dic.</v>
      </c>
      <c r="L16" s="61" t="s">
        <v>40</v>
      </c>
      <c r="M16" s="18" t="str">
        <f>IF(OR(F16&gt;0,I19=1),L16,M15)</f>
        <v>dicembre</v>
      </c>
    </row>
    <row r="17" spans="1:13" s="13" customFormat="1" ht="6.75" customHeight="1">
      <c r="A17" s="8"/>
      <c r="B17" s="9"/>
      <c r="C17" s="9"/>
      <c r="D17" s="9"/>
      <c r="E17" s="9"/>
      <c r="F17" s="9"/>
      <c r="G17" s="9"/>
      <c r="H17" s="9"/>
      <c r="I17" s="18"/>
      <c r="J17" s="19"/>
      <c r="K17" s="18"/>
      <c r="L17" s="19"/>
      <c r="M17" s="18"/>
    </row>
    <row r="18" spans="1:13" s="13" customFormat="1" ht="12">
      <c r="A18" s="26" t="str">
        <f>"gen.-"&amp;K20</f>
        <v>gen.-dic.</v>
      </c>
      <c r="B18" s="27">
        <f>B5*campo1+B6*campo2+B7*campo3+B8*campo4+B9*campo5+B10*campo6+B11*campo7+B12*campo8+B13*campo9+B14*campo10+B15*campo11+B16*campo12</f>
        <v>2288</v>
      </c>
      <c r="C18" s="27">
        <f>C5*campo1+C6*campo2+C7*campo3+C8*campo4+C9*campo5+C10*campo6+C11*campo7+C12*campo8+C13*campo9+C14*campo10+C15*campo11+C16*campo12</f>
        <v>26</v>
      </c>
      <c r="D18" s="27">
        <f>D5*campo1+D6*campo2+D7*campo3+D8*campo4+D9*campo5+D10*campo6+D11*campo7+D12*campo8+D13*campo9+D14*campo10+D15*campo11+D16*campo12</f>
        <v>2976</v>
      </c>
      <c r="E18" s="27"/>
      <c r="F18" s="27">
        <f>F5*campo1+F6*campo2+F7*campo3+F8*campo4+F9*campo5+F10*campo6+F11*campo7+F12*campo8+F13*campo9+F14*campo10+F15*campo11+F16*campo12</f>
        <v>2164</v>
      </c>
      <c r="G18" s="27">
        <f>G5*campo1+G6*campo2+G7*campo3+G8*campo4+G9*campo5+G10*campo6+G11*campo7+G12*campo8+G13*campo9+G14*campo10+G15*campo11+G16*campo12</f>
        <v>28</v>
      </c>
      <c r="H18" s="27">
        <f>H5*campo1+H6*campo2+H7*campo3+H8*campo4+H9*campo5+H10*campo6+H11*campo7+H12*campo8+H13*campo9+H14*campo10+H15*campo11+H16*campo12</f>
        <v>2843</v>
      </c>
      <c r="I18" s="18"/>
      <c r="J18" s="19"/>
      <c r="K18" s="18"/>
      <c r="L18" s="19"/>
      <c r="M18" s="18"/>
    </row>
    <row r="19" spans="1:8" ht="12">
      <c r="A19" s="10" t="s">
        <v>16</v>
      </c>
      <c r="B19" s="14">
        <f>SUM(B5:B16)</f>
        <v>2288</v>
      </c>
      <c r="C19" s="14">
        <f>SUM(C5:C16)</f>
        <v>26</v>
      </c>
      <c r="D19" s="14">
        <f>SUM(D5:D16)</f>
        <v>2976</v>
      </c>
      <c r="E19" s="14"/>
      <c r="F19" s="14">
        <f>SUM(F5:F16)</f>
        <v>2164</v>
      </c>
      <c r="G19" s="14">
        <f>SUM(G5:G16)</f>
        <v>28</v>
      </c>
      <c r="H19" s="14">
        <f>SUM(H5:H16)</f>
        <v>2843</v>
      </c>
    </row>
    <row r="20" spans="1:13" s="1" customFormat="1" ht="22.5" customHeight="1">
      <c r="A20" s="67" t="s">
        <v>28</v>
      </c>
      <c r="B20" s="67"/>
      <c r="C20" s="67"/>
      <c r="D20" s="67"/>
      <c r="E20" s="67"/>
      <c r="F20" s="67"/>
      <c r="G20" s="67"/>
      <c r="H20" s="67"/>
      <c r="I20" s="7"/>
      <c r="J20" s="21"/>
      <c r="K20" s="23" t="str">
        <f>K16</f>
        <v>dic.</v>
      </c>
      <c r="L20" s="20"/>
      <c r="M20" s="22" t="str">
        <f>M16</f>
        <v>dicembre</v>
      </c>
    </row>
    <row r="21" spans="1:5" ht="11.25">
      <c r="A21" s="11" t="s">
        <v>0</v>
      </c>
      <c r="B21" s="11"/>
      <c r="C21" s="11"/>
      <c r="D21" s="11"/>
      <c r="E21" s="11"/>
    </row>
    <row r="22" spans="1:7" ht="11.25">
      <c r="A22" s="15" t="s">
        <v>17</v>
      </c>
      <c r="F22" s="30"/>
      <c r="G22" s="30"/>
    </row>
    <row r="23" spans="6:8" ht="11.25">
      <c r="F23" s="30"/>
      <c r="G23" s="30"/>
      <c r="H23" s="30"/>
    </row>
    <row r="24" spans="1:8" ht="11.25" hidden="1">
      <c r="A24" s="18"/>
      <c r="B24" s="62">
        <f>SUM(B5:B10)</f>
        <v>1155</v>
      </c>
      <c r="C24" s="62">
        <f>SUM(C5:C10)</f>
        <v>13</v>
      </c>
      <c r="D24" s="62">
        <f>SUM(D5:D10)</f>
        <v>1471</v>
      </c>
      <c r="E24" s="18"/>
      <c r="F24" s="62">
        <f>SUM(F5:F10)</f>
        <v>1016</v>
      </c>
      <c r="G24" s="62">
        <f>SUM(G5:G10)</f>
        <v>13</v>
      </c>
      <c r="H24" s="62">
        <f>SUM(H5:H10)</f>
        <v>1364</v>
      </c>
    </row>
    <row r="25" spans="1:8" ht="11.25" hidden="1">
      <c r="A25" s="18"/>
      <c r="B25" s="63">
        <f>SUM(B11:B16)</f>
        <v>1133</v>
      </c>
      <c r="C25" s="63">
        <f>SUM(C11:C16)</f>
        <v>13</v>
      </c>
      <c r="D25" s="63">
        <f>SUM(D11:D16)</f>
        <v>1505</v>
      </c>
      <c r="E25" s="33"/>
      <c r="F25" s="63">
        <f>SUM(F11:F16)</f>
        <v>1148</v>
      </c>
      <c r="G25" s="63">
        <f>SUM(G11:G16)</f>
        <v>15</v>
      </c>
      <c r="H25" s="63">
        <f>SUM(H11:H16)</f>
        <v>1479</v>
      </c>
    </row>
    <row r="26" spans="1:16" ht="13.5" hidden="1">
      <c r="A26" s="18"/>
      <c r="B26" s="54"/>
      <c r="C26" s="54"/>
      <c r="D26" s="54"/>
      <c r="E26" s="54"/>
      <c r="F26" s="54"/>
      <c r="G26" s="54"/>
      <c r="H26" s="54"/>
      <c r="M26" s="3"/>
      <c r="N26" s="68"/>
      <c r="O26" s="68"/>
      <c r="P26" s="68"/>
    </row>
    <row r="27" spans="6:8" ht="11.25" hidden="1">
      <c r="F27" s="64">
        <f aca="true" t="shared" si="3" ref="F27:H28">(F24-B24)*100/B24</f>
        <v>-12.034632034632034</v>
      </c>
      <c r="G27" s="64">
        <f t="shared" si="3"/>
        <v>0</v>
      </c>
      <c r="H27" s="64">
        <f t="shared" si="3"/>
        <v>-7.273963290278722</v>
      </c>
    </row>
    <row r="28" spans="6:8" ht="11.25" hidden="1">
      <c r="F28" s="64">
        <f t="shared" si="3"/>
        <v>1.323918799646955</v>
      </c>
      <c r="G28" s="64">
        <f t="shared" si="3"/>
        <v>15.384615384615385</v>
      </c>
      <c r="H28" s="64">
        <f t="shared" si="3"/>
        <v>-1.7275747508305648</v>
      </c>
    </row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4">
    <mergeCell ref="N26:P26"/>
    <mergeCell ref="B3:D3"/>
    <mergeCell ref="F3:H3"/>
    <mergeCell ref="A20:H20"/>
  </mergeCells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95" r:id="rId2"/>
  <headerFooter alignWithMargins="0">
    <oddHeader>&amp;R&amp;F</oddHeader>
    <oddFooter>&amp;LComune di Bologna - Settore Programmazione, Controlli 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Teresa Scarnati</cp:lastModifiedBy>
  <cp:lastPrinted>2019-06-19T07:27:51Z</cp:lastPrinted>
  <dcterms:created xsi:type="dcterms:W3CDTF">2003-04-29T10:37:13Z</dcterms:created>
  <dcterms:modified xsi:type="dcterms:W3CDTF">2019-09-27T10:54:45Z</dcterms:modified>
  <cp:category/>
  <cp:version/>
  <cp:contentType/>
  <cp:contentStatus/>
</cp:coreProperties>
</file>