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76" windowWidth="19236" windowHeight="5736" activeTab="0"/>
  </bookViews>
  <sheets>
    <sheet name="Tavola" sheetId="1" r:id="rId1"/>
    <sheet name="G01" sheetId="2" r:id="rId2"/>
    <sheet name="G02" sheetId="3" r:id="rId3"/>
    <sheet name="G03" sheetId="4" r:id="rId4"/>
  </sheets>
  <definedNames>
    <definedName name="Anno_fine_tavola">#REF!</definedName>
    <definedName name="Anno_inizio_banca_dati">#REF!</definedName>
    <definedName name="_xlnm.Print_Area" localSheetId="0">'Tavola'!$A$1:$M$48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<sst xmlns="http://schemas.openxmlformats.org/spreadsheetml/2006/main" count="66" uniqueCount="53">
  <si>
    <t>Motoveicoli</t>
  </si>
  <si>
    <t>Autocarri</t>
  </si>
  <si>
    <t>Autobus</t>
  </si>
  <si>
    <t>Merci</t>
  </si>
  <si>
    <t>Speciali</t>
  </si>
  <si>
    <t>Totale</t>
  </si>
  <si>
    <t>Motocicli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</si>
  <si>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</si>
  <si>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</si>
  <si>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</si>
  <si>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</si>
  <si>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</si>
  <si>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</si>
  <si>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</si>
  <si>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</si>
  <si>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</si>
  <si>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</si>
  <si>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</si>
  <si>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</si>
  <si>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</si>
  <si>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</si>
  <si>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</si>
  <si>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</si>
  <si>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</si>
  <si>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</si>
  <si>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</si>
  <si>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</si>
  <si>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</si>
  <si>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</si>
  <si>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</si>
  <si>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Trattori stradali o motrici</t>
  </si>
  <si>
    <t>Motocarri motov. quad.</t>
  </si>
  <si>
    <t>Altre categorie</t>
  </si>
  <si>
    <t>TOTALE GENERALE</t>
  </si>
  <si>
    <t>Anno</t>
  </si>
  <si>
    <t>Autovetture</t>
  </si>
  <si>
    <t>..</t>
  </si>
  <si>
    <t>Successivamente, l'insieme di tali veicoli è stato calcolato sulla base dell'iscrizione al PRA (Parco veicolare)</t>
  </si>
  <si>
    <t>2003</t>
  </si>
  <si>
    <t>2004</t>
  </si>
  <si>
    <t>Forzature per rispettare il totale</t>
  </si>
  <si>
    <t>Consistenza parco veicolare - veicoli in complesso</t>
  </si>
  <si>
    <t>Consistenza parco veicolare - autovetture</t>
  </si>
  <si>
    <t>Consistenza parco veicolare - motocicli</t>
  </si>
  <si>
    <t>Fonte: Unioncamere su dati A.C.I. A partire dall'anno 2004  A.C.I.</t>
  </si>
  <si>
    <t>Fonte: A.C.I.</t>
  </si>
  <si>
    <t>Rimorchi e semirimorchi (1)</t>
  </si>
  <si>
    <t>(1) Dal 2009 non vengono più conteggiati i rimorchi e i semirimorchi con peso totale a terra inferiore a 3, 5 tonnellate per i quali già dal 2004 non c'è più obbligo di iscrizione al P.R.A..</t>
  </si>
  <si>
    <t xml:space="preserve">NOTA BENE - Fino al 1995 si considerano veicoli circolanti quelli che hanno assolto al pagamento della tassa di circolazione nell'anno di riferimento. </t>
  </si>
  <si>
    <t>I dati del quadriennio 1997-1999 sono da considerare provvisori.</t>
  </si>
  <si>
    <t>dal 1980 al 2018</t>
  </si>
  <si>
    <t>Consistenza del parco veicolare nella città metropolitana di Bologna per categoria</t>
  </si>
  <si>
    <t xml:space="preserve">Città metropolitana di Bologna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</si>
</sst>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0.0%"/>
    <numFmt numFmtId="201" formatCode="\ \ \ \ \ \ \ \ \ \ \ \ \ \ \ \ \ \ @"/>
    <numFmt numFmtId="202" formatCode="\ \ \ @"/>
    <numFmt numFmtId="203" formatCode="#,##0.000"/>
    <numFmt numFmtId="204" formatCode="#,##0.0"/>
    <numFmt numFmtId="205" formatCode="#,##0;[Red]#,##0"/>
  </numFmts>
  <fonts count="55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color indexed="10"/>
      <name val="Helvetica-Narrow"/>
      <family val="2"/>
    </font>
    <font>
      <b/>
      <sz val="9"/>
      <name val="Helvetica-Narrow"/>
      <family val="2"/>
    </font>
    <font>
      <b/>
      <sz val="8"/>
      <name val="Helvetica-Narrow"/>
      <family val="2"/>
    </font>
    <font>
      <i/>
      <sz val="9"/>
      <name val="Helvetica-Narrow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Helvetica-Narrow"/>
      <family val="2"/>
    </font>
    <font>
      <sz val="9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43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5" fillId="20" borderId="7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95" fontId="0" fillId="0" borderId="12" xfId="0" applyNumberFormat="1" applyBorder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95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3" fontId="0" fillId="0" borderId="0" xfId="0" applyNumberFormat="1" applyFill="1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horizontal="right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51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5" fontId="5" fillId="0" borderId="0" xfId="42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49" fontId="11" fillId="0" borderId="12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0" fontId="6" fillId="0" borderId="0" xfId="0" applyFont="1" applyAlignment="1" applyProtection="1">
      <alignment/>
      <protection locked="0"/>
    </xf>
    <xf numFmtId="195" fontId="9" fillId="0" borderId="12" xfId="0" applyNumberFormat="1" applyFont="1" applyBorder="1" applyAlignment="1" applyProtection="1">
      <alignment/>
      <protection locked="0"/>
    </xf>
    <xf numFmtId="3" fontId="0" fillId="0" borderId="12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49" fontId="11" fillId="0" borderId="12" xfId="0" applyNumberFormat="1" applyFont="1" applyBorder="1" applyAlignment="1" applyProtection="1">
      <alignment horizontal="center"/>
      <protection locked="0"/>
    </xf>
    <xf numFmtId="3" fontId="0" fillId="0" borderId="12" xfId="0" applyNumberFormat="1" applyBorder="1" applyAlignment="1">
      <alignment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3" fontId="0" fillId="0" borderId="0" xfId="0" applyNumberFormat="1" applyAlignment="1">
      <alignment horizontal="right"/>
    </xf>
    <xf numFmtId="0" fontId="9" fillId="0" borderId="0" xfId="0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8" fillId="0" borderId="0" xfId="49" applyFont="1">
      <alignment/>
      <protection/>
    </xf>
    <xf numFmtId="0" fontId="13" fillId="0" borderId="0" xfId="49" applyFont="1" applyBorder="1" applyAlignment="1">
      <alignment/>
      <protection/>
    </xf>
    <xf numFmtId="0" fontId="14" fillId="33" borderId="0" xfId="49" applyFont="1" applyFill="1" applyBorder="1">
      <alignment/>
      <protection/>
    </xf>
    <xf numFmtId="3" fontId="15" fillId="34" borderId="0" xfId="49" applyNumberFormat="1" applyFont="1" applyFill="1" applyBorder="1" applyAlignment="1">
      <alignment horizontal="right"/>
      <protection/>
    </xf>
    <xf numFmtId="204" fontId="16" fillId="0" borderId="0" xfId="49" applyNumberFormat="1" applyFont="1" applyBorder="1" applyAlignment="1">
      <alignment horizontal="left"/>
      <protection/>
    </xf>
    <xf numFmtId="204" fontId="17" fillId="0" borderId="0" xfId="49" applyNumberFormat="1" applyFont="1" applyBorder="1" applyAlignment="1">
      <alignment horizontal="right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195" fontId="6" fillId="0" borderId="0" xfId="51" applyNumberFormat="1" applyFont="1" applyAlignment="1" applyProtection="1">
      <alignment/>
      <protection/>
    </xf>
    <xf numFmtId="195" fontId="6" fillId="0" borderId="0" xfId="51" applyNumberFormat="1" applyAlignment="1" applyProtection="1">
      <alignment/>
      <protection locked="0"/>
    </xf>
    <xf numFmtId="3" fontId="18" fillId="0" borderId="0" xfId="51" applyNumberFormat="1" applyFont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204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'G01'!$B$28:$X$28</c:f>
              <c:numCache/>
            </c:numRef>
          </c:cat>
          <c:val>
            <c:numRef>
              <c:f>'G01'!$B$29:$X$29</c:f>
              <c:numCache/>
            </c:numRef>
          </c:val>
        </c:ser>
        <c:axId val="51848229"/>
        <c:axId val="63980878"/>
      </c:bar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848229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'G02'!$B$28:$X$28</c:f>
              <c:numCache/>
            </c:numRef>
          </c:cat>
          <c:val>
            <c:numRef>
              <c:f>'G02'!$B$29:$X$29</c:f>
              <c:numCache/>
            </c:numRef>
          </c:val>
        </c:ser>
        <c:axId val="38956991"/>
        <c:axId val="15068600"/>
      </c:bar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956991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'G03'!$B$28:$X$28</c:f>
              <c:numCache/>
            </c:numRef>
          </c:cat>
          <c:val>
            <c:numRef>
              <c:f>'G03'!$B$29:$X$29</c:f>
              <c:numCache/>
            </c:numRef>
          </c:val>
        </c:ser>
        <c:axId val="1399673"/>
        <c:axId val="12597058"/>
      </c:bar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99673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8362950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83629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36295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19050</xdr:rowOff>
    </xdr:from>
    <xdr:to>
      <xdr:col>23</xdr:col>
      <xdr:colOff>533400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42925"/>
        <a:ext cx="12268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23</xdr:col>
      <xdr:colOff>533400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33400"/>
        <a:ext cx="12268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0</xdr:rowOff>
    </xdr:from>
    <xdr:to>
      <xdr:col>24</xdr:col>
      <xdr:colOff>19050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23875"/>
        <a:ext cx="12287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25" defaultRowHeight="12"/>
  <cols>
    <col min="1" max="1" width="11.75390625" style="22" customWidth="1"/>
    <col min="2" max="2" width="10.625" style="22" customWidth="1"/>
    <col min="3" max="6" width="8.125" style="22" customWidth="1"/>
    <col min="7" max="7" width="14.625" style="22" customWidth="1"/>
    <col min="8" max="8" width="15.625" style="30" customWidth="1"/>
    <col min="9" max="9" width="12.00390625" style="22" customWidth="1"/>
    <col min="10" max="10" width="12.625" style="22" customWidth="1"/>
    <col min="11" max="11" width="11.00390625" style="22" customWidth="1"/>
    <col min="12" max="12" width="9.375" style="22" customWidth="1"/>
    <col min="13" max="13" width="12.75390625" style="9" customWidth="1"/>
    <col min="14" max="14" width="6.375" style="9" customWidth="1"/>
    <col min="15" max="18" width="0" style="9" hidden="1" customWidth="1"/>
    <col min="19" max="16384" width="9.125" style="9" customWidth="1"/>
  </cols>
  <sheetData>
    <row r="1" ht="19.5" customHeight="1">
      <c r="A1" s="23" t="s">
        <v>51</v>
      </c>
    </row>
    <row r="2" spans="1:13" s="4" customFormat="1" ht="19.5" customHeight="1">
      <c r="A2" s="24" t="s">
        <v>50</v>
      </c>
      <c r="B2" s="1"/>
      <c r="C2" s="1"/>
      <c r="D2" s="28"/>
      <c r="E2" s="2"/>
      <c r="F2" s="25"/>
      <c r="G2" s="3"/>
      <c r="H2" s="32"/>
      <c r="I2" s="3"/>
      <c r="J2" s="3"/>
      <c r="K2" s="3"/>
      <c r="L2" s="3"/>
      <c r="M2" s="3"/>
    </row>
    <row r="3" spans="1:14" ht="20.25" customHeight="1">
      <c r="A3" s="7" t="s">
        <v>34</v>
      </c>
      <c r="B3" s="7"/>
      <c r="C3" s="7"/>
      <c r="D3" s="63" t="s">
        <v>1</v>
      </c>
      <c r="E3" s="63"/>
      <c r="F3" s="63"/>
      <c r="G3" s="31"/>
      <c r="H3" s="16"/>
      <c r="I3" s="64" t="s">
        <v>0</v>
      </c>
      <c r="J3" s="64"/>
      <c r="K3" s="64"/>
      <c r="L3" s="9"/>
      <c r="M3" s="65" t="s">
        <v>33</v>
      </c>
      <c r="N3" s="56"/>
    </row>
    <row r="4" spans="1:14" ht="24" customHeight="1">
      <c r="A4" s="37"/>
      <c r="B4" s="37" t="s">
        <v>35</v>
      </c>
      <c r="C4" s="37" t="s">
        <v>2</v>
      </c>
      <c r="D4" s="37" t="s">
        <v>3</v>
      </c>
      <c r="E4" s="37" t="s">
        <v>4</v>
      </c>
      <c r="F4" s="37" t="s">
        <v>5</v>
      </c>
      <c r="G4" s="38" t="s">
        <v>30</v>
      </c>
      <c r="H4" s="38" t="s">
        <v>46</v>
      </c>
      <c r="I4" s="39" t="s">
        <v>6</v>
      </c>
      <c r="J4" s="38" t="s">
        <v>31</v>
      </c>
      <c r="K4" s="29" t="s">
        <v>5</v>
      </c>
      <c r="L4" s="38" t="s">
        <v>32</v>
      </c>
      <c r="M4" s="66"/>
      <c r="N4" s="60"/>
    </row>
    <row r="5" spans="1:14" s="12" customFormat="1" ht="12.75" customHeight="1">
      <c r="A5" s="7" t="s">
        <v>7</v>
      </c>
      <c r="B5" s="7">
        <v>388023</v>
      </c>
      <c r="C5" s="7">
        <v>1180</v>
      </c>
      <c r="D5" s="7">
        <v>29453</v>
      </c>
      <c r="E5" s="7">
        <v>2107</v>
      </c>
      <c r="F5" s="7">
        <v>31560</v>
      </c>
      <c r="G5" s="16">
        <v>590</v>
      </c>
      <c r="H5" s="16">
        <v>8322</v>
      </c>
      <c r="I5" s="16">
        <v>20491</v>
      </c>
      <c r="J5" s="16">
        <v>2222</v>
      </c>
      <c r="K5" s="11">
        <v>22713</v>
      </c>
      <c r="M5" s="40">
        <f>B5+C5+F5+G5+H5+K5+L5</f>
        <v>452388</v>
      </c>
      <c r="N5" s="40"/>
    </row>
    <row r="6" spans="1:14" s="14" customFormat="1" ht="12" customHeight="1">
      <c r="A6" s="7" t="s">
        <v>8</v>
      </c>
      <c r="B6" s="7">
        <v>407246</v>
      </c>
      <c r="C6" s="7">
        <v>1299</v>
      </c>
      <c r="D6" s="7">
        <v>31811</v>
      </c>
      <c r="E6" s="7">
        <v>2480</v>
      </c>
      <c r="F6" s="7">
        <v>34291</v>
      </c>
      <c r="G6" s="16">
        <v>652</v>
      </c>
      <c r="H6" s="16">
        <v>8823</v>
      </c>
      <c r="I6" s="16">
        <v>21689</v>
      </c>
      <c r="J6" s="16">
        <v>2707</v>
      </c>
      <c r="K6" s="13">
        <v>24396</v>
      </c>
      <c r="M6" s="40">
        <f aca="true" t="shared" si="0" ref="M6:M27">B6+C6+F6+G6+H6+K6+L6</f>
        <v>476707</v>
      </c>
      <c r="N6" s="40"/>
    </row>
    <row r="7" spans="1:14" s="15" customFormat="1" ht="12" customHeight="1">
      <c r="A7" s="7" t="s">
        <v>9</v>
      </c>
      <c r="B7" s="7">
        <v>423896</v>
      </c>
      <c r="C7" s="7">
        <v>1434</v>
      </c>
      <c r="D7" s="7">
        <v>32820</v>
      </c>
      <c r="E7" s="7">
        <v>2800</v>
      </c>
      <c r="F7" s="7">
        <v>35620</v>
      </c>
      <c r="G7" s="16">
        <v>661</v>
      </c>
      <c r="H7" s="16">
        <v>9166</v>
      </c>
      <c r="I7" s="16">
        <v>21431</v>
      </c>
      <c r="J7" s="16">
        <v>2689</v>
      </c>
      <c r="K7" s="34">
        <v>24120</v>
      </c>
      <c r="M7" s="40">
        <f t="shared" si="0"/>
        <v>494897</v>
      </c>
      <c r="N7" s="40"/>
    </row>
    <row r="8" spans="1:14" ht="12" customHeight="1">
      <c r="A8" s="7" t="s">
        <v>10</v>
      </c>
      <c r="B8" s="7">
        <v>432380</v>
      </c>
      <c r="C8" s="7">
        <v>1095</v>
      </c>
      <c r="D8" s="7">
        <v>34771</v>
      </c>
      <c r="E8" s="7">
        <v>3110</v>
      </c>
      <c r="F8" s="7">
        <v>37881</v>
      </c>
      <c r="G8" s="16">
        <v>687</v>
      </c>
      <c r="H8" s="16">
        <v>11646</v>
      </c>
      <c r="I8" s="16">
        <v>36921</v>
      </c>
      <c r="J8" s="16">
        <v>2981</v>
      </c>
      <c r="K8" s="10">
        <v>39902</v>
      </c>
      <c r="L8" s="9"/>
      <c r="M8" s="40">
        <f t="shared" si="0"/>
        <v>523591</v>
      </c>
      <c r="N8" s="40"/>
    </row>
    <row r="9" spans="1:14" ht="12" customHeight="1">
      <c r="A9" s="7" t="s">
        <v>11</v>
      </c>
      <c r="B9" s="7">
        <v>443663</v>
      </c>
      <c r="C9" s="7">
        <v>1184</v>
      </c>
      <c r="D9" s="7">
        <v>35544</v>
      </c>
      <c r="E9" s="7">
        <v>3284</v>
      </c>
      <c r="F9" s="7">
        <v>38828</v>
      </c>
      <c r="G9" s="16">
        <v>635</v>
      </c>
      <c r="H9" s="16">
        <v>11921</v>
      </c>
      <c r="I9" s="16">
        <v>40264</v>
      </c>
      <c r="J9" s="16">
        <v>3399</v>
      </c>
      <c r="K9" s="8">
        <v>43663</v>
      </c>
      <c r="L9" s="9"/>
      <c r="M9" s="40">
        <f t="shared" si="0"/>
        <v>539894</v>
      </c>
      <c r="N9" s="40"/>
    </row>
    <row r="10" spans="1:14" ht="12" customHeight="1">
      <c r="A10" s="7" t="s">
        <v>12</v>
      </c>
      <c r="B10" s="7">
        <v>470904</v>
      </c>
      <c r="C10" s="7">
        <v>1107</v>
      </c>
      <c r="D10" s="7">
        <v>37660</v>
      </c>
      <c r="E10" s="7">
        <v>3574</v>
      </c>
      <c r="F10" s="7">
        <v>41234</v>
      </c>
      <c r="G10" s="16">
        <v>659</v>
      </c>
      <c r="H10" s="16">
        <v>14471</v>
      </c>
      <c r="I10" s="16">
        <v>48119</v>
      </c>
      <c r="J10" s="16">
        <v>2989</v>
      </c>
      <c r="K10" s="35">
        <v>51108</v>
      </c>
      <c r="L10" s="9"/>
      <c r="M10" s="40">
        <f t="shared" si="0"/>
        <v>579483</v>
      </c>
      <c r="N10" s="40"/>
    </row>
    <row r="11" spans="1:14" s="17" customFormat="1" ht="12" customHeight="1">
      <c r="A11" s="7" t="s">
        <v>13</v>
      </c>
      <c r="B11" s="7">
        <v>480078</v>
      </c>
      <c r="C11" s="7">
        <v>1110</v>
      </c>
      <c r="D11" s="7">
        <v>38861</v>
      </c>
      <c r="E11" s="7">
        <v>3639</v>
      </c>
      <c r="F11" s="7">
        <v>42500</v>
      </c>
      <c r="G11" s="16">
        <v>737</v>
      </c>
      <c r="H11" s="16">
        <v>15546</v>
      </c>
      <c r="I11" s="16">
        <v>51752</v>
      </c>
      <c r="J11" s="16">
        <v>3025</v>
      </c>
      <c r="K11" s="16">
        <v>54777</v>
      </c>
      <c r="M11" s="40">
        <f t="shared" si="0"/>
        <v>594748</v>
      </c>
      <c r="N11" s="40"/>
    </row>
    <row r="12" spans="1:14" s="18" customFormat="1" ht="12" customHeight="1">
      <c r="A12" s="7" t="s">
        <v>14</v>
      </c>
      <c r="B12" s="7">
        <v>499147</v>
      </c>
      <c r="C12" s="7">
        <v>1324</v>
      </c>
      <c r="D12" s="7">
        <v>41040</v>
      </c>
      <c r="E12" s="7">
        <v>3561</v>
      </c>
      <c r="F12" s="7">
        <v>44601</v>
      </c>
      <c r="G12" s="16">
        <v>763</v>
      </c>
      <c r="H12" s="16">
        <v>16934</v>
      </c>
      <c r="I12" s="16">
        <v>55793</v>
      </c>
      <c r="J12" s="16">
        <v>3175</v>
      </c>
      <c r="K12" s="16">
        <v>58968</v>
      </c>
      <c r="M12" s="40">
        <f t="shared" si="0"/>
        <v>621737</v>
      </c>
      <c r="N12" s="40"/>
    </row>
    <row r="13" spans="1:14" s="19" customFormat="1" ht="12" customHeight="1">
      <c r="A13" s="7" t="s">
        <v>15</v>
      </c>
      <c r="B13" s="7">
        <v>509865</v>
      </c>
      <c r="C13" s="7">
        <v>1304</v>
      </c>
      <c r="D13" s="7">
        <v>42737</v>
      </c>
      <c r="E13" s="7">
        <v>3961</v>
      </c>
      <c r="F13" s="7">
        <v>46698</v>
      </c>
      <c r="G13" s="16">
        <v>818</v>
      </c>
      <c r="H13" s="16">
        <v>17614</v>
      </c>
      <c r="I13" s="16">
        <v>56180</v>
      </c>
      <c r="J13" s="16">
        <v>3179</v>
      </c>
      <c r="K13" s="36">
        <v>59359</v>
      </c>
      <c r="M13" s="40">
        <f t="shared" si="0"/>
        <v>635658</v>
      </c>
      <c r="N13" s="40"/>
    </row>
    <row r="14" spans="1:14" s="19" customFormat="1" ht="12" customHeight="1">
      <c r="A14" s="7" t="s">
        <v>16</v>
      </c>
      <c r="B14" s="7">
        <v>520291</v>
      </c>
      <c r="C14" s="7">
        <v>1338</v>
      </c>
      <c r="D14" s="7">
        <v>44488</v>
      </c>
      <c r="E14" s="7">
        <v>4623</v>
      </c>
      <c r="F14" s="7">
        <v>49111</v>
      </c>
      <c r="G14" s="16">
        <v>877</v>
      </c>
      <c r="H14" s="16">
        <v>17913</v>
      </c>
      <c r="I14" s="16">
        <v>56381</v>
      </c>
      <c r="J14" s="16">
        <v>3077</v>
      </c>
      <c r="K14" s="34">
        <v>59458</v>
      </c>
      <c r="M14" s="40">
        <f t="shared" si="0"/>
        <v>648988</v>
      </c>
      <c r="N14" s="40"/>
    </row>
    <row r="15" spans="1:14" s="5" customFormat="1" ht="12" customHeight="1">
      <c r="A15" s="7" t="s">
        <v>17</v>
      </c>
      <c r="B15" s="7">
        <v>535362</v>
      </c>
      <c r="C15" s="7">
        <v>1326</v>
      </c>
      <c r="D15" s="7">
        <v>47305</v>
      </c>
      <c r="E15" s="7">
        <v>5263</v>
      </c>
      <c r="F15" s="7">
        <v>52568</v>
      </c>
      <c r="G15" s="16">
        <v>935</v>
      </c>
      <c r="H15" s="16">
        <v>18550</v>
      </c>
      <c r="I15" s="16">
        <v>57360</v>
      </c>
      <c r="J15" s="16">
        <v>3101</v>
      </c>
      <c r="K15" s="26">
        <v>60461</v>
      </c>
      <c r="M15" s="40">
        <f t="shared" si="0"/>
        <v>669202</v>
      </c>
      <c r="N15" s="40"/>
    </row>
    <row r="16" spans="1:14" s="20" customFormat="1" ht="12" customHeight="1">
      <c r="A16" s="7" t="s">
        <v>18</v>
      </c>
      <c r="B16" s="7">
        <v>546022</v>
      </c>
      <c r="C16" s="7">
        <v>1297</v>
      </c>
      <c r="D16" s="7">
        <v>48305</v>
      </c>
      <c r="E16" s="7">
        <v>5784</v>
      </c>
      <c r="F16" s="7">
        <v>54089</v>
      </c>
      <c r="G16" s="16">
        <v>953</v>
      </c>
      <c r="H16" s="16">
        <v>18888</v>
      </c>
      <c r="I16" s="16">
        <v>57406</v>
      </c>
      <c r="J16" s="16">
        <v>3086</v>
      </c>
      <c r="K16" s="26">
        <v>60492</v>
      </c>
      <c r="M16" s="40">
        <f t="shared" si="0"/>
        <v>681741</v>
      </c>
      <c r="N16" s="40"/>
    </row>
    <row r="17" spans="1:14" s="20" customFormat="1" ht="12" customHeight="1">
      <c r="A17" s="7" t="s">
        <v>19</v>
      </c>
      <c r="B17" s="7">
        <v>563387</v>
      </c>
      <c r="C17" s="7">
        <v>1318</v>
      </c>
      <c r="D17" s="7">
        <v>48921</v>
      </c>
      <c r="E17" s="7">
        <v>6160</v>
      </c>
      <c r="F17" s="7">
        <v>55081</v>
      </c>
      <c r="G17" s="16">
        <v>956</v>
      </c>
      <c r="H17" s="16">
        <v>18949</v>
      </c>
      <c r="I17" s="16">
        <v>57179</v>
      </c>
      <c r="J17" s="16">
        <v>3008</v>
      </c>
      <c r="K17" s="26">
        <v>60187</v>
      </c>
      <c r="M17" s="40">
        <f t="shared" si="0"/>
        <v>699878</v>
      </c>
      <c r="N17" s="40"/>
    </row>
    <row r="18" spans="1:14" s="20" customFormat="1" ht="12" customHeight="1">
      <c r="A18" s="7" t="s">
        <v>20</v>
      </c>
      <c r="B18" s="7">
        <v>560640</v>
      </c>
      <c r="C18" s="7">
        <v>1324</v>
      </c>
      <c r="D18" s="7">
        <v>48569</v>
      </c>
      <c r="E18" s="7">
        <v>6265</v>
      </c>
      <c r="F18" s="7">
        <v>54834</v>
      </c>
      <c r="G18" s="16">
        <v>952</v>
      </c>
      <c r="H18" s="16">
        <v>18780</v>
      </c>
      <c r="I18" s="16">
        <v>55969</v>
      </c>
      <c r="J18" s="16">
        <v>2862</v>
      </c>
      <c r="K18" s="26">
        <v>58831</v>
      </c>
      <c r="M18" s="40">
        <f t="shared" si="0"/>
        <v>695361</v>
      </c>
      <c r="N18" s="40"/>
    </row>
    <row r="19" spans="1:14" ht="12" customHeight="1">
      <c r="A19" s="7" t="s">
        <v>21</v>
      </c>
      <c r="B19" s="7">
        <v>539971</v>
      </c>
      <c r="C19" s="7">
        <v>1284</v>
      </c>
      <c r="D19" s="7">
        <v>44887</v>
      </c>
      <c r="E19" s="7">
        <v>6295</v>
      </c>
      <c r="F19" s="7">
        <v>51182</v>
      </c>
      <c r="G19" s="16">
        <v>827</v>
      </c>
      <c r="H19" s="16">
        <v>19038</v>
      </c>
      <c r="I19" s="16">
        <v>54704</v>
      </c>
      <c r="J19" s="16">
        <v>2676</v>
      </c>
      <c r="K19" s="21">
        <v>57380</v>
      </c>
      <c r="L19" s="9"/>
      <c r="M19" s="40">
        <f t="shared" si="0"/>
        <v>669682</v>
      </c>
      <c r="N19" s="40"/>
    </row>
    <row r="20" spans="1:14" ht="12" customHeight="1">
      <c r="A20" s="7" t="s">
        <v>22</v>
      </c>
      <c r="B20" s="7">
        <v>547472</v>
      </c>
      <c r="C20" s="7">
        <v>1294</v>
      </c>
      <c r="D20" s="7">
        <v>45971</v>
      </c>
      <c r="E20" s="7">
        <v>6508</v>
      </c>
      <c r="F20" s="7">
        <v>52479</v>
      </c>
      <c r="G20" s="16">
        <v>887</v>
      </c>
      <c r="H20" s="16">
        <v>18947</v>
      </c>
      <c r="I20" s="16">
        <v>53736</v>
      </c>
      <c r="J20" s="16">
        <v>2480</v>
      </c>
      <c r="K20" s="21">
        <v>56216</v>
      </c>
      <c r="L20" s="9"/>
      <c r="M20" s="40">
        <f t="shared" si="0"/>
        <v>677295</v>
      </c>
      <c r="N20" s="40"/>
    </row>
    <row r="21" spans="1:16" ht="12" customHeight="1">
      <c r="A21" s="7" t="s">
        <v>23</v>
      </c>
      <c r="B21" s="7">
        <v>538559</v>
      </c>
      <c r="C21" s="7">
        <v>1251</v>
      </c>
      <c r="D21" s="43" t="s">
        <v>36</v>
      </c>
      <c r="E21" s="43" t="s">
        <v>36</v>
      </c>
      <c r="F21" s="7">
        <v>54281</v>
      </c>
      <c r="G21" s="16">
        <v>995</v>
      </c>
      <c r="H21" s="16">
        <v>19198</v>
      </c>
      <c r="I21" s="16">
        <v>53170</v>
      </c>
      <c r="J21" s="16">
        <v>2562</v>
      </c>
      <c r="K21" s="21">
        <v>55732</v>
      </c>
      <c r="L21" s="46">
        <f>M21-O21</f>
        <v>6</v>
      </c>
      <c r="M21" s="40">
        <v>670022</v>
      </c>
      <c r="N21" s="40"/>
      <c r="O21" s="47">
        <f>B21+C21+F21+G21+H21+K21</f>
        <v>670016</v>
      </c>
      <c r="P21" s="44" t="s">
        <v>40</v>
      </c>
    </row>
    <row r="22" spans="1:16" ht="12" customHeight="1">
      <c r="A22" s="7" t="s">
        <v>24</v>
      </c>
      <c r="B22" s="7">
        <v>537594</v>
      </c>
      <c r="C22" s="7">
        <v>1376</v>
      </c>
      <c r="D22" s="43" t="s">
        <v>36</v>
      </c>
      <c r="E22" s="43" t="s">
        <v>36</v>
      </c>
      <c r="F22" s="7">
        <v>57583</v>
      </c>
      <c r="G22" s="16">
        <v>1102</v>
      </c>
      <c r="H22" s="16">
        <v>18958</v>
      </c>
      <c r="I22" s="16">
        <v>53632</v>
      </c>
      <c r="J22" s="16">
        <v>2475</v>
      </c>
      <c r="K22" s="21">
        <v>56107</v>
      </c>
      <c r="L22" s="46">
        <f>M22-O22</f>
        <v>7</v>
      </c>
      <c r="M22" s="40">
        <v>672727</v>
      </c>
      <c r="N22" s="40"/>
      <c r="O22" s="47">
        <f>B22+C22+F22+G22+H22+K22</f>
        <v>672720</v>
      </c>
      <c r="P22" s="44"/>
    </row>
    <row r="23" spans="1:15" ht="12" customHeight="1">
      <c r="A23" s="7" t="s">
        <v>25</v>
      </c>
      <c r="B23" s="7">
        <v>546117</v>
      </c>
      <c r="C23" s="7">
        <v>1425</v>
      </c>
      <c r="D23" s="7">
        <v>50461</v>
      </c>
      <c r="E23" s="7">
        <v>8350</v>
      </c>
      <c r="F23" s="7">
        <v>58811</v>
      </c>
      <c r="G23" s="16">
        <v>1165</v>
      </c>
      <c r="H23" s="16">
        <v>18818</v>
      </c>
      <c r="I23" s="16">
        <v>56920</v>
      </c>
      <c r="J23" s="16">
        <v>2441</v>
      </c>
      <c r="K23" s="21">
        <v>59361</v>
      </c>
      <c r="L23" s="9">
        <v>0</v>
      </c>
      <c r="M23" s="40">
        <f t="shared" si="0"/>
        <v>685697</v>
      </c>
      <c r="N23" s="40"/>
      <c r="O23" s="46"/>
    </row>
    <row r="24" spans="1:15" ht="12" customHeight="1">
      <c r="A24" s="7" t="s">
        <v>26</v>
      </c>
      <c r="B24" s="7">
        <v>548203</v>
      </c>
      <c r="C24" s="7">
        <v>1447</v>
      </c>
      <c r="D24" s="7">
        <v>50305</v>
      </c>
      <c r="E24" s="7">
        <v>8451</v>
      </c>
      <c r="F24" s="7">
        <v>58756</v>
      </c>
      <c r="G24" s="16">
        <v>1116</v>
      </c>
      <c r="H24" s="16">
        <v>18117</v>
      </c>
      <c r="I24" s="16">
        <v>61785</v>
      </c>
      <c r="J24" s="16">
        <v>2337</v>
      </c>
      <c r="K24" s="21">
        <v>64122</v>
      </c>
      <c r="L24" s="9">
        <v>7</v>
      </c>
      <c r="M24" s="40">
        <f t="shared" si="0"/>
        <v>691768</v>
      </c>
      <c r="N24" s="40"/>
      <c r="O24" s="46"/>
    </row>
    <row r="25" spans="1:15" ht="12" customHeight="1">
      <c r="A25" s="7" t="s">
        <v>27</v>
      </c>
      <c r="B25" s="7">
        <v>549352</v>
      </c>
      <c r="C25" s="7">
        <v>1464</v>
      </c>
      <c r="D25" s="43" t="s">
        <v>36</v>
      </c>
      <c r="E25" s="43" t="s">
        <v>36</v>
      </c>
      <c r="F25" s="7">
        <v>60490</v>
      </c>
      <c r="G25" s="16">
        <v>1168</v>
      </c>
      <c r="H25" s="16">
        <v>17861</v>
      </c>
      <c r="I25" s="16">
        <v>70841</v>
      </c>
      <c r="J25" s="16">
        <v>2246</v>
      </c>
      <c r="K25" s="21">
        <v>73087</v>
      </c>
      <c r="L25" s="9">
        <v>7</v>
      </c>
      <c r="M25" s="40">
        <f t="shared" si="0"/>
        <v>703429</v>
      </c>
      <c r="N25" s="40"/>
      <c r="O25" s="46"/>
    </row>
    <row r="26" spans="1:16" ht="12" customHeight="1">
      <c r="A26" s="7" t="s">
        <v>28</v>
      </c>
      <c r="B26" s="7">
        <v>553846</v>
      </c>
      <c r="C26" s="7">
        <v>1448</v>
      </c>
      <c r="D26" s="43" t="s">
        <v>36</v>
      </c>
      <c r="E26" s="43" t="s">
        <v>36</v>
      </c>
      <c r="F26" s="7">
        <v>62740</v>
      </c>
      <c r="G26" s="16">
        <v>1206</v>
      </c>
      <c r="H26" s="16">
        <v>17725</v>
      </c>
      <c r="I26" s="16">
        <v>78309</v>
      </c>
      <c r="J26" s="16">
        <v>2127</v>
      </c>
      <c r="K26" s="21">
        <v>80436</v>
      </c>
      <c r="L26" s="9">
        <v>6</v>
      </c>
      <c r="M26" s="40">
        <f t="shared" si="0"/>
        <v>717407</v>
      </c>
      <c r="N26" s="40"/>
      <c r="O26" s="61"/>
      <c r="P26" s="62"/>
    </row>
    <row r="27" spans="1:16" ht="12" customHeight="1">
      <c r="A27" s="26" t="s">
        <v>29</v>
      </c>
      <c r="B27" s="26">
        <v>556554</v>
      </c>
      <c r="C27" s="26">
        <v>1447</v>
      </c>
      <c r="D27" s="26">
        <v>57070</v>
      </c>
      <c r="E27" s="26">
        <v>10030</v>
      </c>
      <c r="F27" s="26">
        <v>67100</v>
      </c>
      <c r="G27" s="45">
        <v>1367</v>
      </c>
      <c r="H27" s="45">
        <v>17864</v>
      </c>
      <c r="I27" s="45">
        <v>83966</v>
      </c>
      <c r="J27" s="45">
        <v>2029</v>
      </c>
      <c r="K27" s="46">
        <v>85995</v>
      </c>
      <c r="L27" s="9">
        <v>6</v>
      </c>
      <c r="M27" s="40">
        <f t="shared" si="0"/>
        <v>730333</v>
      </c>
      <c r="N27" s="40"/>
      <c r="O27" s="61">
        <f>B27*100/$B$27</f>
        <v>100</v>
      </c>
      <c r="P27" s="62">
        <f>M27*100/$M$27</f>
        <v>100</v>
      </c>
    </row>
    <row r="28" spans="1:16" ht="12" customHeight="1">
      <c r="A28" s="26" t="s">
        <v>38</v>
      </c>
      <c r="B28" s="26">
        <v>560249</v>
      </c>
      <c r="C28" s="26">
        <v>1571</v>
      </c>
      <c r="D28" s="26">
        <v>60658</v>
      </c>
      <c r="E28" s="26">
        <v>11294</v>
      </c>
      <c r="F28" s="26">
        <v>71952</v>
      </c>
      <c r="G28" s="45">
        <v>1406</v>
      </c>
      <c r="H28" s="45">
        <v>17835</v>
      </c>
      <c r="I28" s="45">
        <v>88968</v>
      </c>
      <c r="J28" s="45">
        <v>2102</v>
      </c>
      <c r="K28" s="46">
        <v>91070</v>
      </c>
      <c r="L28" s="9">
        <v>6</v>
      </c>
      <c r="M28" s="40">
        <f aca="true" t="shared" si="1" ref="M28:M36">B28+C28+F28+G28+H28+K28+L28</f>
        <v>744089</v>
      </c>
      <c r="N28" s="40"/>
      <c r="O28" s="61">
        <f aca="true" t="shared" si="2" ref="O28:O36">B28*100/$B$27</f>
        <v>100.66390682665114</v>
      </c>
      <c r="P28" s="62">
        <f aca="true" t="shared" si="3" ref="P28:P36">M28*100/$M$27</f>
        <v>101.88352436491299</v>
      </c>
    </row>
    <row r="29" spans="1:16" ht="12" customHeight="1">
      <c r="A29" s="26" t="s">
        <v>39</v>
      </c>
      <c r="B29" s="26">
        <v>553867</v>
      </c>
      <c r="C29" s="26">
        <v>1648</v>
      </c>
      <c r="D29" s="26">
        <v>61947</v>
      </c>
      <c r="E29" s="26">
        <v>11670</v>
      </c>
      <c r="F29" s="26">
        <f aca="true" t="shared" si="4" ref="F29:F36">D29+E29</f>
        <v>73617</v>
      </c>
      <c r="G29" s="45">
        <v>1451</v>
      </c>
      <c r="H29" s="45">
        <v>16907</v>
      </c>
      <c r="I29" s="45">
        <v>91742</v>
      </c>
      <c r="J29" s="45">
        <v>1948</v>
      </c>
      <c r="K29" s="46">
        <f aca="true" t="shared" si="5" ref="K29:K36">I29+J29</f>
        <v>93690</v>
      </c>
      <c r="L29" s="9">
        <v>6</v>
      </c>
      <c r="M29" s="40">
        <f t="shared" si="1"/>
        <v>741186</v>
      </c>
      <c r="N29" s="40"/>
      <c r="O29" s="61">
        <f t="shared" si="2"/>
        <v>99.51720767436763</v>
      </c>
      <c r="P29" s="62">
        <f t="shared" si="3"/>
        <v>101.48603445277702</v>
      </c>
    </row>
    <row r="30" spans="1:16" ht="12" customHeight="1">
      <c r="A30" s="49">
        <v>2005</v>
      </c>
      <c r="B30" s="26">
        <v>558211</v>
      </c>
      <c r="C30" s="26">
        <v>1644</v>
      </c>
      <c r="D30" s="26">
        <v>63746</v>
      </c>
      <c r="E30" s="26">
        <v>12046</v>
      </c>
      <c r="F30" s="26">
        <f t="shared" si="4"/>
        <v>75792</v>
      </c>
      <c r="G30" s="45">
        <v>1526</v>
      </c>
      <c r="H30" s="45">
        <f>3840+12883</f>
        <v>16723</v>
      </c>
      <c r="I30" s="45">
        <v>96773</v>
      </c>
      <c r="J30" s="45">
        <f>1565+369</f>
        <v>1934</v>
      </c>
      <c r="K30" s="46">
        <f t="shared" si="5"/>
        <v>98707</v>
      </c>
      <c r="L30" s="9">
        <v>6</v>
      </c>
      <c r="M30" s="40">
        <f t="shared" si="1"/>
        <v>752609</v>
      </c>
      <c r="N30" s="40"/>
      <c r="O30" s="61">
        <f t="shared" si="2"/>
        <v>100.29772492875803</v>
      </c>
      <c r="P30" s="62">
        <f t="shared" si="3"/>
        <v>103.05011549526039</v>
      </c>
    </row>
    <row r="31" spans="1:16" ht="12" customHeight="1">
      <c r="A31" s="49">
        <v>2006</v>
      </c>
      <c r="B31" s="26">
        <v>559708</v>
      </c>
      <c r="C31" s="26">
        <v>1536</v>
      </c>
      <c r="D31" s="26">
        <v>64728</v>
      </c>
      <c r="E31" s="26">
        <v>12356</v>
      </c>
      <c r="F31" s="26">
        <f t="shared" si="4"/>
        <v>77084</v>
      </c>
      <c r="G31" s="45">
        <v>1588</v>
      </c>
      <c r="H31" s="45">
        <v>16646</v>
      </c>
      <c r="I31" s="45">
        <v>101366</v>
      </c>
      <c r="J31" s="45">
        <v>1945</v>
      </c>
      <c r="K31" s="46">
        <f t="shared" si="5"/>
        <v>103311</v>
      </c>
      <c r="L31" s="9">
        <v>6</v>
      </c>
      <c r="M31" s="40">
        <f t="shared" si="1"/>
        <v>759879</v>
      </c>
      <c r="N31" s="40"/>
      <c r="O31" s="61">
        <f t="shared" si="2"/>
        <v>100.56670152402103</v>
      </c>
      <c r="P31" s="62">
        <f t="shared" si="3"/>
        <v>104.04555182362019</v>
      </c>
    </row>
    <row r="32" spans="1:16" ht="12" customHeight="1">
      <c r="A32" s="49">
        <v>2007</v>
      </c>
      <c r="B32" s="26">
        <v>561795</v>
      </c>
      <c r="C32" s="26">
        <v>1546</v>
      </c>
      <c r="D32" s="26">
        <v>65516</v>
      </c>
      <c r="E32" s="26">
        <v>12904</v>
      </c>
      <c r="F32" s="26">
        <f t="shared" si="4"/>
        <v>78420</v>
      </c>
      <c r="G32" s="45">
        <v>1543</v>
      </c>
      <c r="H32" s="45">
        <v>16265</v>
      </c>
      <c r="I32" s="45">
        <v>105766</v>
      </c>
      <c r="J32" s="45">
        <v>1999</v>
      </c>
      <c r="K32" s="46">
        <f t="shared" si="5"/>
        <v>107765</v>
      </c>
      <c r="L32" s="9">
        <v>6</v>
      </c>
      <c r="M32" s="40">
        <f t="shared" si="1"/>
        <v>767340</v>
      </c>
      <c r="N32" s="40"/>
      <c r="O32" s="61">
        <f t="shared" si="2"/>
        <v>100.94168759904699</v>
      </c>
      <c r="P32" s="62">
        <f t="shared" si="3"/>
        <v>105.0671406057237</v>
      </c>
    </row>
    <row r="33" spans="1:16" ht="12" customHeight="1">
      <c r="A33" s="49">
        <v>2008</v>
      </c>
      <c r="B33" s="26">
        <v>564969</v>
      </c>
      <c r="C33" s="26">
        <v>1536</v>
      </c>
      <c r="D33" s="26">
        <v>65515</v>
      </c>
      <c r="E33" s="26">
        <v>13189</v>
      </c>
      <c r="F33" s="26">
        <f t="shared" si="4"/>
        <v>78704</v>
      </c>
      <c r="G33" s="45">
        <v>1615</v>
      </c>
      <c r="H33" s="45">
        <v>16254</v>
      </c>
      <c r="I33" s="45">
        <v>109021</v>
      </c>
      <c r="J33" s="45">
        <v>1988</v>
      </c>
      <c r="K33" s="46">
        <f t="shared" si="5"/>
        <v>111009</v>
      </c>
      <c r="L33" s="9">
        <v>6</v>
      </c>
      <c r="M33" s="40">
        <f>B33+C33+F33+G33+H33+K33+L33</f>
        <v>774093</v>
      </c>
      <c r="N33" s="40"/>
      <c r="O33" s="61">
        <f t="shared" si="2"/>
        <v>101.5119826647549</v>
      </c>
      <c r="P33" s="62">
        <f t="shared" si="3"/>
        <v>105.99178730798143</v>
      </c>
    </row>
    <row r="34" spans="1:16" ht="12" customHeight="1">
      <c r="A34" s="49">
        <v>2009</v>
      </c>
      <c r="B34" s="26">
        <v>567868</v>
      </c>
      <c r="C34" s="26">
        <v>1808</v>
      </c>
      <c r="D34" s="26">
        <v>64864</v>
      </c>
      <c r="E34" s="26">
        <v>13408</v>
      </c>
      <c r="F34" s="26">
        <f>D34+E34</f>
        <v>78272</v>
      </c>
      <c r="G34" s="45">
        <v>1593</v>
      </c>
      <c r="H34" s="45">
        <f>992+2891</f>
        <v>3883</v>
      </c>
      <c r="I34" s="45">
        <v>112207</v>
      </c>
      <c r="J34" s="45">
        <f>1269+728</f>
        <v>1997</v>
      </c>
      <c r="K34" s="46">
        <f>I34+J34</f>
        <v>114204</v>
      </c>
      <c r="L34" s="9">
        <v>6</v>
      </c>
      <c r="M34" s="40">
        <f>B34+C34+F34+G34+H34+K34+L34</f>
        <v>767634</v>
      </c>
      <c r="N34" s="40"/>
      <c r="O34" s="61">
        <f t="shared" si="2"/>
        <v>102.0328665322682</v>
      </c>
      <c r="P34" s="62">
        <f t="shared" si="3"/>
        <v>105.10739621515117</v>
      </c>
    </row>
    <row r="35" spans="1:16" ht="12" customHeight="1">
      <c r="A35" s="49">
        <v>2010</v>
      </c>
      <c r="B35" s="26">
        <v>572351</v>
      </c>
      <c r="C35" s="26">
        <v>1835</v>
      </c>
      <c r="D35" s="26">
        <v>64285</v>
      </c>
      <c r="E35" s="26">
        <v>13518</v>
      </c>
      <c r="F35" s="26">
        <f>D35+E35</f>
        <v>77803</v>
      </c>
      <c r="G35" s="45">
        <v>1571</v>
      </c>
      <c r="H35" s="45">
        <f>999+2865</f>
        <v>3864</v>
      </c>
      <c r="I35" s="45">
        <v>114756</v>
      </c>
      <c r="J35" s="45">
        <f>1212+789</f>
        <v>2001</v>
      </c>
      <c r="K35" s="46">
        <f>I35+J35</f>
        <v>116757</v>
      </c>
      <c r="L35" s="9">
        <v>6</v>
      </c>
      <c r="M35" s="40">
        <f>B35+C35+F35+G35+H35+K35+L35</f>
        <v>774187</v>
      </c>
      <c r="N35" s="40"/>
      <c r="O35" s="61">
        <f t="shared" si="2"/>
        <v>102.83835890138243</v>
      </c>
      <c r="P35" s="62">
        <f t="shared" si="3"/>
        <v>106.0046581490909</v>
      </c>
    </row>
    <row r="36" spans="1:16" ht="12" customHeight="1">
      <c r="A36" s="49">
        <v>2011</v>
      </c>
      <c r="B36" s="26">
        <v>579103</v>
      </c>
      <c r="C36" s="26">
        <v>1846</v>
      </c>
      <c r="D36" s="26">
        <v>63843</v>
      </c>
      <c r="E36" s="26">
        <v>13461</v>
      </c>
      <c r="F36" s="26">
        <f t="shared" si="4"/>
        <v>77304</v>
      </c>
      <c r="G36" s="45">
        <v>1572</v>
      </c>
      <c r="H36" s="45">
        <f>1013+2809</f>
        <v>3822</v>
      </c>
      <c r="I36" s="45">
        <v>116645</v>
      </c>
      <c r="J36" s="45">
        <f>1174+839</f>
        <v>2013</v>
      </c>
      <c r="K36" s="46">
        <f t="shared" si="5"/>
        <v>118658</v>
      </c>
      <c r="L36" s="9">
        <v>1</v>
      </c>
      <c r="M36" s="40">
        <f t="shared" si="1"/>
        <v>782306</v>
      </c>
      <c r="N36" s="40"/>
      <c r="O36" s="61">
        <f t="shared" si="2"/>
        <v>104.05153857487323</v>
      </c>
      <c r="P36" s="62">
        <f t="shared" si="3"/>
        <v>107.11634281896066</v>
      </c>
    </row>
    <row r="37" spans="1:16" ht="12" customHeight="1">
      <c r="A37" s="49">
        <v>2012</v>
      </c>
      <c r="B37" s="26">
        <v>580939</v>
      </c>
      <c r="C37" s="26">
        <v>1732</v>
      </c>
      <c r="D37" s="26">
        <v>63154</v>
      </c>
      <c r="E37" s="26">
        <v>13607</v>
      </c>
      <c r="F37" s="26">
        <f aca="true" t="shared" si="6" ref="F37:F43">D37+E37</f>
        <v>76761</v>
      </c>
      <c r="G37" s="45">
        <v>1502</v>
      </c>
      <c r="H37" s="45">
        <v>3686</v>
      </c>
      <c r="I37" s="45">
        <v>117909</v>
      </c>
      <c r="J37" s="45">
        <v>2039</v>
      </c>
      <c r="K37" s="46">
        <f aca="true" t="shared" si="7" ref="K37:K43">I37+J37</f>
        <v>119948</v>
      </c>
      <c r="L37" s="9">
        <v>1</v>
      </c>
      <c r="M37" s="40">
        <f aca="true" t="shared" si="8" ref="M37:M43">B37+C37+F37+G37+H37+K37+L37</f>
        <v>784569</v>
      </c>
      <c r="N37" s="40"/>
      <c r="O37" s="61">
        <f aca="true" t="shared" si="9" ref="O37:O43">B37*100/$B$27</f>
        <v>104.38142570172886</v>
      </c>
      <c r="P37" s="62">
        <f aca="true" t="shared" si="10" ref="P37:P43">M37*100/$M$27</f>
        <v>107.426201472479</v>
      </c>
    </row>
    <row r="38" spans="1:16" ht="12" customHeight="1">
      <c r="A38" s="49">
        <v>2013</v>
      </c>
      <c r="B38" s="26">
        <v>579620</v>
      </c>
      <c r="C38" s="26">
        <v>1664</v>
      </c>
      <c r="D38" s="26">
        <v>62229</v>
      </c>
      <c r="E38" s="26">
        <v>13621</v>
      </c>
      <c r="F38" s="26">
        <f t="shared" si="6"/>
        <v>75850</v>
      </c>
      <c r="G38" s="45">
        <v>1435</v>
      </c>
      <c r="H38" s="45">
        <v>3558</v>
      </c>
      <c r="I38" s="45">
        <v>118138</v>
      </c>
      <c r="J38" s="45">
        <v>2044</v>
      </c>
      <c r="K38" s="46">
        <f t="shared" si="7"/>
        <v>120182</v>
      </c>
      <c r="L38" s="9">
        <v>1</v>
      </c>
      <c r="M38" s="40">
        <f t="shared" si="8"/>
        <v>782310</v>
      </c>
      <c r="N38" s="40"/>
      <c r="O38" s="61">
        <f t="shared" si="9"/>
        <v>104.1444316274791</v>
      </c>
      <c r="P38" s="62">
        <f t="shared" si="10"/>
        <v>107.11689051432703</v>
      </c>
    </row>
    <row r="39" spans="1:16" ht="12" customHeight="1">
      <c r="A39" s="49">
        <v>2014</v>
      </c>
      <c r="B39" s="26">
        <v>584349</v>
      </c>
      <c r="C39" s="26">
        <v>1624</v>
      </c>
      <c r="D39" s="26">
        <v>62087</v>
      </c>
      <c r="E39" s="26">
        <v>13705</v>
      </c>
      <c r="F39" s="26">
        <f t="shared" si="6"/>
        <v>75792</v>
      </c>
      <c r="G39" s="26">
        <v>1397</v>
      </c>
      <c r="H39" s="26">
        <v>3433</v>
      </c>
      <c r="I39" s="26">
        <v>119352</v>
      </c>
      <c r="J39" s="26">
        <f>1079+957</f>
        <v>2036</v>
      </c>
      <c r="K39" s="26">
        <f t="shared" si="7"/>
        <v>121388</v>
      </c>
      <c r="L39" s="26">
        <v>1</v>
      </c>
      <c r="M39" s="40">
        <f t="shared" si="8"/>
        <v>787984</v>
      </c>
      <c r="N39" s="40"/>
      <c r="O39" s="61">
        <f t="shared" si="9"/>
        <v>104.99412455934196</v>
      </c>
      <c r="P39" s="62">
        <f t="shared" si="10"/>
        <v>107.89379639150908</v>
      </c>
    </row>
    <row r="40" spans="1:16" ht="12" customHeight="1">
      <c r="A40" s="49">
        <v>2015</v>
      </c>
      <c r="B40" s="26">
        <v>590664</v>
      </c>
      <c r="C40" s="26">
        <v>1622</v>
      </c>
      <c r="D40" s="26">
        <v>62356</v>
      </c>
      <c r="E40" s="26">
        <v>13791</v>
      </c>
      <c r="F40" s="26">
        <f t="shared" si="6"/>
        <v>76147</v>
      </c>
      <c r="G40" s="26">
        <v>1424</v>
      </c>
      <c r="H40" s="26">
        <f>2653+876</f>
        <v>3529</v>
      </c>
      <c r="I40" s="26">
        <v>120470</v>
      </c>
      <c r="J40" s="26">
        <f>1057+979</f>
        <v>2036</v>
      </c>
      <c r="K40" s="26">
        <f t="shared" si="7"/>
        <v>122506</v>
      </c>
      <c r="L40" s="26">
        <v>1</v>
      </c>
      <c r="M40" s="40">
        <f t="shared" si="8"/>
        <v>795893</v>
      </c>
      <c r="N40" s="40"/>
      <c r="O40" s="61">
        <f t="shared" si="9"/>
        <v>106.12878534697441</v>
      </c>
      <c r="P40" s="62">
        <f t="shared" si="10"/>
        <v>108.97672705464494</v>
      </c>
    </row>
    <row r="41" spans="1:16" ht="12" customHeight="1">
      <c r="A41" s="49">
        <v>2016</v>
      </c>
      <c r="B41" s="26">
        <v>598252</v>
      </c>
      <c r="C41" s="26">
        <v>1595</v>
      </c>
      <c r="D41" s="26">
        <v>63296</v>
      </c>
      <c r="E41" s="26">
        <v>14058</v>
      </c>
      <c r="F41" s="26">
        <f t="shared" si="6"/>
        <v>77354</v>
      </c>
      <c r="G41" s="26">
        <v>1510</v>
      </c>
      <c r="H41" s="26">
        <v>3521</v>
      </c>
      <c r="I41" s="26">
        <v>121938</v>
      </c>
      <c r="J41" s="26">
        <f>1033+989</f>
        <v>2022</v>
      </c>
      <c r="K41" s="26">
        <f t="shared" si="7"/>
        <v>123960</v>
      </c>
      <c r="L41" s="26">
        <v>1</v>
      </c>
      <c r="M41" s="40">
        <f t="shared" si="8"/>
        <v>806193</v>
      </c>
      <c r="N41" s="40"/>
      <c r="O41" s="61">
        <f t="shared" si="9"/>
        <v>107.49217506297681</v>
      </c>
      <c r="P41" s="62">
        <f t="shared" si="10"/>
        <v>110.38704262302265</v>
      </c>
    </row>
    <row r="42" spans="1:16" ht="12" customHeight="1">
      <c r="A42" s="49">
        <v>2017</v>
      </c>
      <c r="B42" s="26">
        <v>609681</v>
      </c>
      <c r="C42" s="26">
        <v>1630</v>
      </c>
      <c r="D42" s="26">
        <v>63301</v>
      </c>
      <c r="E42" s="26">
        <v>14224</v>
      </c>
      <c r="F42" s="26">
        <f>D42+E42</f>
        <v>77525</v>
      </c>
      <c r="G42" s="26">
        <v>1612</v>
      </c>
      <c r="H42" s="26">
        <f>883+2723</f>
        <v>3606</v>
      </c>
      <c r="I42" s="26">
        <v>124021</v>
      </c>
      <c r="J42" s="26">
        <f>1002+1015</f>
        <v>2017</v>
      </c>
      <c r="K42" s="26">
        <f>I42+J42</f>
        <v>126038</v>
      </c>
      <c r="L42" s="26">
        <v>0</v>
      </c>
      <c r="M42" s="40">
        <f>B42+C42+F42+G42+H42+K42+L42</f>
        <v>820092</v>
      </c>
      <c r="N42" s="40"/>
      <c r="O42" s="61">
        <f t="shared" si="9"/>
        <v>109.54570445994459</v>
      </c>
      <c r="P42" s="62">
        <f t="shared" si="10"/>
        <v>112.29014709728303</v>
      </c>
    </row>
    <row r="43" spans="1:16" ht="12" customHeight="1">
      <c r="A43" s="48">
        <v>2018</v>
      </c>
      <c r="B43" s="33">
        <v>615577</v>
      </c>
      <c r="C43" s="33">
        <v>1715</v>
      </c>
      <c r="D43" s="33">
        <v>63782</v>
      </c>
      <c r="E43" s="33">
        <v>14410</v>
      </c>
      <c r="F43" s="33">
        <f t="shared" si="6"/>
        <v>78192</v>
      </c>
      <c r="G43" s="33">
        <v>1686</v>
      </c>
      <c r="H43" s="33">
        <f>886+2711</f>
        <v>3597</v>
      </c>
      <c r="I43" s="33">
        <v>125619</v>
      </c>
      <c r="J43" s="33">
        <f>1042+991</f>
        <v>2033</v>
      </c>
      <c r="K43" s="33">
        <f t="shared" si="7"/>
        <v>127652</v>
      </c>
      <c r="L43" s="33">
        <v>0</v>
      </c>
      <c r="M43" s="41">
        <f t="shared" si="8"/>
        <v>828419</v>
      </c>
      <c r="N43" s="40"/>
      <c r="O43" s="61">
        <f t="shared" si="9"/>
        <v>110.60508054923692</v>
      </c>
      <c r="P43" s="62">
        <f t="shared" si="10"/>
        <v>113.43031192620353</v>
      </c>
    </row>
    <row r="44" spans="1:11" ht="12" customHeight="1">
      <c r="A44" s="27" t="s">
        <v>44</v>
      </c>
      <c r="B44" s="7"/>
      <c r="C44" s="7"/>
      <c r="D44" s="7"/>
      <c r="E44" s="7"/>
      <c r="F44" s="7"/>
      <c r="G44" s="7"/>
      <c r="H44" s="31"/>
      <c r="I44" s="16"/>
      <c r="J44" s="16"/>
      <c r="K44" s="16"/>
    </row>
    <row r="45" spans="1:11" ht="12" customHeight="1">
      <c r="A45" s="42" t="s">
        <v>48</v>
      </c>
      <c r="B45" s="7"/>
      <c r="C45" s="7"/>
      <c r="D45" s="7"/>
      <c r="E45" s="7"/>
      <c r="F45" s="7"/>
      <c r="G45" s="7"/>
      <c r="H45" s="31"/>
      <c r="I45" s="16"/>
      <c r="J45" s="16"/>
      <c r="K45" s="16"/>
    </row>
    <row r="46" spans="1:11" ht="12" customHeight="1">
      <c r="A46" s="42" t="s">
        <v>37</v>
      </c>
      <c r="B46" s="7"/>
      <c r="C46" s="7"/>
      <c r="D46" s="7"/>
      <c r="E46" s="7"/>
      <c r="F46" s="7"/>
      <c r="G46" s="7"/>
      <c r="H46" s="31"/>
      <c r="I46" s="16"/>
      <c r="J46" s="16"/>
      <c r="K46" s="16"/>
    </row>
    <row r="47" spans="1:11" ht="12" customHeight="1">
      <c r="A47" s="42" t="s">
        <v>49</v>
      </c>
      <c r="B47" s="7"/>
      <c r="C47" s="7"/>
      <c r="D47" s="7"/>
      <c r="E47" s="7"/>
      <c r="F47" s="7"/>
      <c r="G47" s="7"/>
      <c r="H47" s="31"/>
      <c r="I47" s="16"/>
      <c r="J47" s="16"/>
      <c r="K47" s="16"/>
    </row>
    <row r="48" spans="1:19" s="20" customFormat="1" ht="9.75">
      <c r="A48" s="57" t="s">
        <v>47</v>
      </c>
      <c r="B48" s="58"/>
      <c r="C48" s="58"/>
      <c r="D48" s="58"/>
      <c r="E48" s="58"/>
      <c r="F48" s="58"/>
      <c r="G48" s="58"/>
      <c r="H48" s="58"/>
      <c r="I48" s="58"/>
      <c r="J48" s="58"/>
      <c r="K48" s="59"/>
      <c r="L48" s="59"/>
      <c r="M48" s="58"/>
      <c r="N48" s="58"/>
      <c r="O48" s="58"/>
      <c r="P48" s="59"/>
      <c r="Q48" s="59"/>
      <c r="R48" s="58"/>
      <c r="S48" s="59"/>
    </row>
    <row r="49" spans="1:11" ht="12" customHeight="1">
      <c r="A49" s="6"/>
      <c r="B49" s="7"/>
      <c r="C49" s="7"/>
      <c r="D49" s="7"/>
      <c r="E49" s="7"/>
      <c r="F49" s="7"/>
      <c r="G49" s="7"/>
      <c r="H49" s="31"/>
      <c r="I49" s="16"/>
      <c r="J49" s="16"/>
      <c r="K49" s="16"/>
    </row>
    <row r="50" spans="1:11" ht="12" customHeight="1">
      <c r="A50" s="6"/>
      <c r="B50" s="7"/>
      <c r="C50" s="7"/>
      <c r="D50" s="7"/>
      <c r="E50" s="7"/>
      <c r="F50" s="7"/>
      <c r="G50" s="7"/>
      <c r="H50" s="31"/>
      <c r="I50" s="16"/>
      <c r="J50" s="16"/>
      <c r="K50" s="16"/>
    </row>
    <row r="51" spans="1:11" ht="12" customHeight="1">
      <c r="A51" s="6"/>
      <c r="B51" s="7"/>
      <c r="C51" s="7"/>
      <c r="D51" s="7"/>
      <c r="E51" s="7"/>
      <c r="F51" s="7"/>
      <c r="G51" s="7"/>
      <c r="H51" s="31"/>
      <c r="I51" s="16"/>
      <c r="J51" s="16"/>
      <c r="K51" s="16"/>
    </row>
    <row r="52" spans="1:11" ht="12" customHeight="1">
      <c r="A52" s="6"/>
      <c r="B52" s="7"/>
      <c r="C52" s="7"/>
      <c r="D52" s="7"/>
      <c r="E52" s="7"/>
      <c r="F52" s="7"/>
      <c r="G52" s="7"/>
      <c r="H52" s="31"/>
      <c r="I52" s="16"/>
      <c r="J52" s="16"/>
      <c r="K52" s="16"/>
    </row>
    <row r="53" spans="1:11" ht="12" customHeight="1">
      <c r="A53" s="6"/>
      <c r="B53" s="7"/>
      <c r="C53" s="7"/>
      <c r="D53" s="7"/>
      <c r="E53" s="7"/>
      <c r="F53" s="7"/>
      <c r="G53" s="7"/>
      <c r="H53" s="31"/>
      <c r="I53" s="16"/>
      <c r="J53" s="16"/>
      <c r="K53" s="16"/>
    </row>
    <row r="54" spans="1:11" ht="12" customHeight="1">
      <c r="A54" s="6"/>
      <c r="B54" s="7"/>
      <c r="C54" s="7"/>
      <c r="D54" s="7"/>
      <c r="E54" s="7"/>
      <c r="F54" s="7"/>
      <c r="G54" s="7"/>
      <c r="H54" s="31"/>
      <c r="I54" s="16"/>
      <c r="J54" s="16"/>
      <c r="K54" s="16"/>
    </row>
    <row r="55" spans="1:11" ht="12" customHeight="1">
      <c r="A55" s="6"/>
      <c r="B55" s="7"/>
      <c r="C55" s="7"/>
      <c r="D55" s="7"/>
      <c r="E55" s="7"/>
      <c r="F55" s="7"/>
      <c r="G55" s="7"/>
      <c r="H55" s="31"/>
      <c r="I55" s="16"/>
      <c r="J55" s="16"/>
      <c r="K55" s="16"/>
    </row>
    <row r="56" spans="1:11" ht="12" customHeight="1">
      <c r="A56" s="6"/>
      <c r="B56" s="7"/>
      <c r="C56" s="7"/>
      <c r="D56" s="7"/>
      <c r="E56" s="7"/>
      <c r="F56" s="7"/>
      <c r="G56" s="7"/>
      <c r="H56" s="31"/>
      <c r="I56" s="16"/>
      <c r="J56" s="16"/>
      <c r="K56" s="16"/>
    </row>
    <row r="57" spans="1:11" ht="12" customHeight="1">
      <c r="A57" s="6"/>
      <c r="B57" s="7"/>
      <c r="C57" s="7"/>
      <c r="D57" s="7"/>
      <c r="E57" s="7"/>
      <c r="F57" s="7"/>
      <c r="G57" s="7"/>
      <c r="H57" s="31"/>
      <c r="I57" s="16"/>
      <c r="J57" s="16"/>
      <c r="K57" s="16"/>
    </row>
    <row r="58" spans="1:11" ht="12" customHeight="1">
      <c r="A58" s="6"/>
      <c r="B58" s="7"/>
      <c r="C58" s="7"/>
      <c r="D58" s="7"/>
      <c r="E58" s="7"/>
      <c r="F58" s="7"/>
      <c r="G58" s="7"/>
      <c r="H58" s="31"/>
      <c r="I58" s="16"/>
      <c r="J58" s="16"/>
      <c r="K58" s="16"/>
    </row>
    <row r="59" spans="1:11" ht="12" customHeight="1">
      <c r="A59" s="6"/>
      <c r="B59" s="7"/>
      <c r="C59" s="7"/>
      <c r="D59" s="7"/>
      <c r="E59" s="7"/>
      <c r="F59" s="7"/>
      <c r="G59" s="7"/>
      <c r="H59" s="31"/>
      <c r="I59" s="16"/>
      <c r="J59" s="16"/>
      <c r="K59" s="16"/>
    </row>
    <row r="60" spans="1:11" ht="12" customHeight="1">
      <c r="A60" s="6"/>
      <c r="B60" s="7"/>
      <c r="C60" s="7"/>
      <c r="D60" s="7"/>
      <c r="E60" s="7"/>
      <c r="F60" s="7"/>
      <c r="G60" s="7"/>
      <c r="H60" s="31"/>
      <c r="I60" s="16"/>
      <c r="J60" s="16"/>
      <c r="K60" s="16"/>
    </row>
    <row r="61" spans="1:11" ht="12" customHeight="1">
      <c r="A61" s="6"/>
      <c r="B61" s="7"/>
      <c r="C61" s="7"/>
      <c r="D61" s="7"/>
      <c r="E61" s="7"/>
      <c r="F61" s="7"/>
      <c r="G61" s="7"/>
      <c r="H61" s="31"/>
      <c r="I61" s="16"/>
      <c r="J61" s="16"/>
      <c r="K61" s="16"/>
    </row>
    <row r="62" spans="1:11" ht="12" customHeight="1">
      <c r="A62" s="6"/>
      <c r="B62" s="7"/>
      <c r="C62" s="7"/>
      <c r="D62" s="7"/>
      <c r="E62" s="7"/>
      <c r="F62" s="7"/>
      <c r="G62" s="7"/>
      <c r="H62" s="31"/>
      <c r="I62" s="16"/>
      <c r="J62" s="16"/>
      <c r="K62" s="16"/>
    </row>
    <row r="63" spans="1:11" ht="12" customHeight="1">
      <c r="A63" s="6"/>
      <c r="B63" s="7"/>
      <c r="C63" s="7"/>
      <c r="D63" s="7"/>
      <c r="E63" s="7"/>
      <c r="F63" s="7"/>
      <c r="G63" s="7"/>
      <c r="H63" s="31"/>
      <c r="I63" s="16"/>
      <c r="J63" s="16"/>
      <c r="K63" s="16"/>
    </row>
    <row r="64" spans="1:11" ht="12" customHeight="1">
      <c r="A64" s="6"/>
      <c r="B64" s="7"/>
      <c r="C64" s="7"/>
      <c r="D64" s="7"/>
      <c r="E64" s="7"/>
      <c r="F64" s="7"/>
      <c r="G64" s="7"/>
      <c r="H64" s="31"/>
      <c r="I64" s="16"/>
      <c r="J64" s="16"/>
      <c r="K64" s="16"/>
    </row>
    <row r="65" spans="1:11" ht="12" customHeight="1">
      <c r="A65" s="6"/>
      <c r="B65" s="7"/>
      <c r="C65" s="7"/>
      <c r="D65" s="7"/>
      <c r="E65" s="7"/>
      <c r="F65" s="7"/>
      <c r="G65" s="7"/>
      <c r="H65" s="31"/>
      <c r="I65" s="16"/>
      <c r="J65" s="16"/>
      <c r="K65" s="16"/>
    </row>
    <row r="66" spans="1:11" ht="12" customHeight="1">
      <c r="A66" s="6"/>
      <c r="B66" s="7"/>
      <c r="C66" s="7"/>
      <c r="D66" s="7"/>
      <c r="E66" s="7"/>
      <c r="F66" s="7"/>
      <c r="G66" s="7"/>
      <c r="H66" s="31"/>
      <c r="I66" s="16"/>
      <c r="J66" s="16"/>
      <c r="K66" s="16"/>
    </row>
    <row r="67" spans="1:11" ht="12" customHeight="1">
      <c r="A67" s="6"/>
      <c r="B67" s="7"/>
      <c r="C67" s="7"/>
      <c r="D67" s="7"/>
      <c r="E67" s="7"/>
      <c r="F67" s="7"/>
      <c r="G67" s="7"/>
      <c r="H67" s="31"/>
      <c r="I67" s="16"/>
      <c r="J67" s="16"/>
      <c r="K67" s="16"/>
    </row>
    <row r="68" spans="1:11" ht="12" customHeight="1">
      <c r="A68" s="6"/>
      <c r="B68" s="7"/>
      <c r="C68" s="7"/>
      <c r="D68" s="7"/>
      <c r="E68" s="7"/>
      <c r="F68" s="7"/>
      <c r="G68" s="7"/>
      <c r="H68" s="31"/>
      <c r="I68" s="16"/>
      <c r="J68" s="16"/>
      <c r="K68" s="16"/>
    </row>
    <row r="69" spans="1:11" ht="12" customHeight="1">
      <c r="A69" s="6"/>
      <c r="B69" s="7"/>
      <c r="C69" s="7"/>
      <c r="D69" s="7"/>
      <c r="E69" s="7"/>
      <c r="F69" s="7"/>
      <c r="G69" s="7"/>
      <c r="H69" s="31"/>
      <c r="I69" s="16"/>
      <c r="J69" s="16"/>
      <c r="K69" s="16"/>
    </row>
    <row r="70" spans="1:11" ht="12" customHeight="1">
      <c r="A70" s="6"/>
      <c r="B70" s="7"/>
      <c r="C70" s="7"/>
      <c r="D70" s="7"/>
      <c r="E70" s="7"/>
      <c r="F70" s="7"/>
      <c r="G70" s="7"/>
      <c r="H70" s="31"/>
      <c r="I70" s="16"/>
      <c r="J70" s="16"/>
      <c r="K70" s="16"/>
    </row>
    <row r="71" spans="1:11" ht="12" customHeight="1">
      <c r="A71" s="6"/>
      <c r="B71" s="7"/>
      <c r="C71" s="7"/>
      <c r="D71" s="7"/>
      <c r="E71" s="7"/>
      <c r="F71" s="7"/>
      <c r="G71" s="7"/>
      <c r="H71" s="31"/>
      <c r="I71" s="16"/>
      <c r="J71" s="16"/>
      <c r="K71" s="16"/>
    </row>
    <row r="72" spans="1:11" ht="12" customHeight="1">
      <c r="A72" s="6"/>
      <c r="B72" s="7"/>
      <c r="C72" s="7"/>
      <c r="D72" s="7"/>
      <c r="E72" s="7"/>
      <c r="F72" s="7"/>
      <c r="G72" s="7"/>
      <c r="H72" s="31"/>
      <c r="I72" s="16"/>
      <c r="J72" s="16"/>
      <c r="K72" s="16"/>
    </row>
    <row r="73" spans="1:11" ht="12" customHeight="1">
      <c r="A73" s="6"/>
      <c r="B73" s="7"/>
      <c r="C73" s="7"/>
      <c r="D73" s="7"/>
      <c r="E73" s="7"/>
      <c r="F73" s="7"/>
      <c r="G73" s="7"/>
      <c r="H73" s="31"/>
      <c r="I73" s="16"/>
      <c r="J73" s="16"/>
      <c r="K73" s="16"/>
    </row>
    <row r="74" spans="1:11" ht="12" customHeight="1">
      <c r="A74" s="6"/>
      <c r="B74" s="7"/>
      <c r="C74" s="7"/>
      <c r="D74" s="7"/>
      <c r="E74" s="7"/>
      <c r="F74" s="7"/>
      <c r="G74" s="7"/>
      <c r="H74" s="31"/>
      <c r="I74" s="16"/>
      <c r="J74" s="16"/>
      <c r="K74" s="16"/>
    </row>
    <row r="75" spans="1:11" ht="12" customHeight="1">
      <c r="A75" s="6"/>
      <c r="B75" s="7"/>
      <c r="C75" s="7"/>
      <c r="D75" s="7"/>
      <c r="E75" s="7"/>
      <c r="F75" s="7"/>
      <c r="G75" s="7"/>
      <c r="H75" s="31"/>
      <c r="I75" s="16"/>
      <c r="J75" s="16"/>
      <c r="K75" s="16"/>
    </row>
    <row r="76" spans="1:11" ht="12" customHeight="1">
      <c r="A76" s="6"/>
      <c r="B76" s="7"/>
      <c r="C76" s="7"/>
      <c r="D76" s="7"/>
      <c r="E76" s="7"/>
      <c r="F76" s="7"/>
      <c r="G76" s="7"/>
      <c r="H76" s="31"/>
      <c r="I76" s="16"/>
      <c r="J76" s="16"/>
      <c r="K76" s="16"/>
    </row>
  </sheetData>
  <sheetProtection/>
  <mergeCells count="3">
    <mergeCell ref="D3:F3"/>
    <mergeCell ref="I3:K3"/>
    <mergeCell ref="M3:M4"/>
  </mergeCells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headerFooter alignWithMargins="0">
    <oddHeader>&amp;R&amp;F</oddHeader>
    <oddFooter>&amp;LComune di Bologna - Dipartimento Programmazione - Settore Statistica</oddFooter>
  </headerFooter>
  <colBreaks count="1" manualBreakCount="1">
    <brk id="9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showGridLines="0" zoomScalePageLayoutView="0" workbookViewId="0" topLeftCell="A1">
      <selection activeCell="B3" sqref="B3"/>
    </sheetView>
  </sheetViews>
  <sheetFormatPr defaultColWidth="9.125" defaultRowHeight="12"/>
  <cols>
    <col min="1" max="1" width="1.75390625" style="50" customWidth="1"/>
    <col min="2" max="24" width="7.00390625" style="50" customWidth="1"/>
    <col min="25" max="16384" width="9.125" style="50" customWidth="1"/>
  </cols>
  <sheetData>
    <row r="1" ht="13.5">
      <c r="B1" s="51" t="s">
        <v>41</v>
      </c>
    </row>
    <row r="2" ht="3" customHeight="1">
      <c r="B2" s="51"/>
    </row>
    <row r="3" ht="12.75">
      <c r="B3" s="50" t="s">
        <v>52</v>
      </c>
    </row>
    <row r="28" spans="2:24" ht="12.75">
      <c r="B28" s="52">
        <v>1996</v>
      </c>
      <c r="C28" s="52">
        <v>1997</v>
      </c>
      <c r="D28" s="52">
        <v>1998</v>
      </c>
      <c r="E28" s="52">
        <v>1999</v>
      </c>
      <c r="F28" s="52">
        <v>2000</v>
      </c>
      <c r="G28" s="52">
        <v>2001</v>
      </c>
      <c r="H28" s="52">
        <v>2002</v>
      </c>
      <c r="I28" s="52">
        <v>2003</v>
      </c>
      <c r="J28" s="52">
        <v>2004</v>
      </c>
      <c r="K28" s="52">
        <v>2005</v>
      </c>
      <c r="L28" s="52">
        <v>2006</v>
      </c>
      <c r="M28" s="52">
        <v>2007</v>
      </c>
      <c r="N28" s="52">
        <v>2008</v>
      </c>
      <c r="O28" s="52">
        <v>2009</v>
      </c>
      <c r="P28" s="52">
        <v>2010</v>
      </c>
      <c r="Q28" s="52">
        <v>2011</v>
      </c>
      <c r="R28" s="52">
        <v>2012</v>
      </c>
      <c r="S28" s="52">
        <v>2013</v>
      </c>
      <c r="T28" s="52">
        <v>2014</v>
      </c>
      <c r="U28" s="52">
        <v>2015</v>
      </c>
      <c r="V28" s="52">
        <v>2016</v>
      </c>
      <c r="W28" s="52">
        <v>2017</v>
      </c>
      <c r="X28" s="52">
        <v>2018</v>
      </c>
    </row>
    <row r="29" spans="2:24" ht="12.75">
      <c r="B29" s="53">
        <v>670022</v>
      </c>
      <c r="C29" s="53">
        <v>672727</v>
      </c>
      <c r="D29" s="53">
        <v>685697</v>
      </c>
      <c r="E29" s="53">
        <v>691768</v>
      </c>
      <c r="F29" s="53">
        <v>703429</v>
      </c>
      <c r="G29" s="53">
        <v>717407</v>
      </c>
      <c r="H29" s="53">
        <v>730333</v>
      </c>
      <c r="I29" s="53">
        <v>744089</v>
      </c>
      <c r="J29" s="53">
        <v>741186</v>
      </c>
      <c r="K29" s="53">
        <v>752609</v>
      </c>
      <c r="L29" s="53">
        <v>759879</v>
      </c>
      <c r="M29" s="53">
        <v>767340</v>
      </c>
      <c r="N29" s="53">
        <v>774093</v>
      </c>
      <c r="O29" s="53">
        <v>767634</v>
      </c>
      <c r="P29" s="53">
        <v>774187</v>
      </c>
      <c r="Q29" s="53">
        <v>782306</v>
      </c>
      <c r="R29" s="53">
        <v>784569</v>
      </c>
      <c r="S29" s="53">
        <v>782310</v>
      </c>
      <c r="T29" s="53">
        <v>787984</v>
      </c>
      <c r="U29" s="53">
        <v>795893</v>
      </c>
      <c r="V29" s="53">
        <v>806193</v>
      </c>
      <c r="W29" s="53">
        <v>820092</v>
      </c>
      <c r="X29" s="53">
        <v>828419</v>
      </c>
    </row>
    <row r="30" ht="12.75">
      <c r="B30" s="57" t="s">
        <v>47</v>
      </c>
    </row>
    <row r="31" ht="18" customHeight="1">
      <c r="B31" s="54" t="s">
        <v>45</v>
      </c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landscape" paperSize="9" scale="93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showGridLines="0" zoomScalePageLayoutView="0" workbookViewId="0" topLeftCell="A1">
      <selection activeCell="B3" sqref="B3"/>
    </sheetView>
  </sheetViews>
  <sheetFormatPr defaultColWidth="9.125" defaultRowHeight="12"/>
  <cols>
    <col min="1" max="1" width="1.75390625" style="50" customWidth="1"/>
    <col min="2" max="24" width="7.00390625" style="50" customWidth="1"/>
    <col min="25" max="16384" width="9.125" style="50" customWidth="1"/>
  </cols>
  <sheetData>
    <row r="1" ht="13.5">
      <c r="B1" s="51" t="s">
        <v>42</v>
      </c>
    </row>
    <row r="2" ht="3" customHeight="1">
      <c r="B2" s="51"/>
    </row>
    <row r="3" ht="12.75">
      <c r="B3" s="50" t="s">
        <v>52</v>
      </c>
    </row>
    <row r="28" spans="2:24" ht="12.75">
      <c r="B28" s="52">
        <v>1996</v>
      </c>
      <c r="C28" s="52">
        <v>1997</v>
      </c>
      <c r="D28" s="52">
        <v>1998</v>
      </c>
      <c r="E28" s="52">
        <v>1999</v>
      </c>
      <c r="F28" s="52">
        <v>2000</v>
      </c>
      <c r="G28" s="52">
        <v>2001</v>
      </c>
      <c r="H28" s="52">
        <v>2002</v>
      </c>
      <c r="I28" s="52">
        <v>2003</v>
      </c>
      <c r="J28" s="52">
        <v>2004</v>
      </c>
      <c r="K28" s="52">
        <v>2005</v>
      </c>
      <c r="L28" s="52">
        <v>2006</v>
      </c>
      <c r="M28" s="52">
        <v>2007</v>
      </c>
      <c r="N28" s="52">
        <v>2008</v>
      </c>
      <c r="O28" s="52">
        <v>2009</v>
      </c>
      <c r="P28" s="52">
        <v>2010</v>
      </c>
      <c r="Q28" s="52">
        <v>2011</v>
      </c>
      <c r="R28" s="52">
        <v>2012</v>
      </c>
      <c r="S28" s="52">
        <v>2013</v>
      </c>
      <c r="T28" s="52">
        <v>2014</v>
      </c>
      <c r="U28" s="52">
        <v>2015</v>
      </c>
      <c r="V28" s="52">
        <v>2016</v>
      </c>
      <c r="W28" s="52">
        <v>2017</v>
      </c>
      <c r="X28" s="52">
        <v>2018</v>
      </c>
    </row>
    <row r="29" spans="2:24" ht="12.75">
      <c r="B29" s="53">
        <v>538559</v>
      </c>
      <c r="C29" s="53">
        <v>537594</v>
      </c>
      <c r="D29" s="53">
        <v>546117</v>
      </c>
      <c r="E29" s="53">
        <v>548203</v>
      </c>
      <c r="F29" s="53">
        <v>549352</v>
      </c>
      <c r="G29" s="53">
        <v>553846</v>
      </c>
      <c r="H29" s="53">
        <v>556554</v>
      </c>
      <c r="I29" s="53">
        <v>560249</v>
      </c>
      <c r="J29" s="53">
        <v>553867</v>
      </c>
      <c r="K29" s="53">
        <v>558211</v>
      </c>
      <c r="L29" s="53">
        <v>559708</v>
      </c>
      <c r="M29" s="53">
        <v>561795</v>
      </c>
      <c r="N29" s="53">
        <v>564969</v>
      </c>
      <c r="O29" s="53">
        <v>567868</v>
      </c>
      <c r="P29" s="53">
        <v>572351</v>
      </c>
      <c r="Q29" s="53">
        <v>579103</v>
      </c>
      <c r="R29" s="53">
        <v>580939</v>
      </c>
      <c r="S29" s="53">
        <v>579620</v>
      </c>
      <c r="T29" s="53">
        <v>584349</v>
      </c>
      <c r="U29" s="53">
        <v>590664</v>
      </c>
      <c r="V29" s="53">
        <v>598252</v>
      </c>
      <c r="W29" s="53">
        <v>609681</v>
      </c>
      <c r="X29" s="53">
        <v>615577</v>
      </c>
    </row>
    <row r="30" spans="2:18" ht="18" customHeight="1">
      <c r="B30" s="54" t="s">
        <v>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50" customWidth="1"/>
    <col min="2" max="24" width="7.00390625" style="50" customWidth="1"/>
    <col min="25" max="16384" width="9.125" style="50" customWidth="1"/>
  </cols>
  <sheetData>
    <row r="1" ht="13.5">
      <c r="B1" s="51" t="s">
        <v>43</v>
      </c>
    </row>
    <row r="2" ht="3" customHeight="1">
      <c r="B2" s="51"/>
    </row>
    <row r="3" ht="12.75">
      <c r="B3" s="50" t="s">
        <v>52</v>
      </c>
    </row>
    <row r="28" spans="2:24" ht="12.75">
      <c r="B28" s="52">
        <v>1996</v>
      </c>
      <c r="C28" s="52">
        <v>1997</v>
      </c>
      <c r="D28" s="52">
        <v>1998</v>
      </c>
      <c r="E28" s="52">
        <v>1999</v>
      </c>
      <c r="F28" s="52">
        <v>2000</v>
      </c>
      <c r="G28" s="52">
        <v>2001</v>
      </c>
      <c r="H28" s="52">
        <v>2002</v>
      </c>
      <c r="I28" s="52">
        <v>2003</v>
      </c>
      <c r="J28" s="52">
        <v>2004</v>
      </c>
      <c r="K28" s="52">
        <v>2005</v>
      </c>
      <c r="L28" s="52">
        <v>2006</v>
      </c>
      <c r="M28" s="52">
        <v>2007</v>
      </c>
      <c r="N28" s="52">
        <v>2008</v>
      </c>
      <c r="O28" s="52">
        <v>2009</v>
      </c>
      <c r="P28" s="52">
        <v>2010</v>
      </c>
      <c r="Q28" s="52">
        <v>2011</v>
      </c>
      <c r="R28" s="52">
        <v>2012</v>
      </c>
      <c r="S28" s="52">
        <v>2013</v>
      </c>
      <c r="T28" s="52">
        <v>2014</v>
      </c>
      <c r="U28" s="52">
        <v>2015</v>
      </c>
      <c r="V28" s="52">
        <v>2016</v>
      </c>
      <c r="W28" s="52">
        <v>2017</v>
      </c>
      <c r="X28" s="52">
        <v>2018</v>
      </c>
    </row>
    <row r="29" spans="2:24" ht="12.75">
      <c r="B29" s="53">
        <v>53170</v>
      </c>
      <c r="C29" s="53">
        <v>53632</v>
      </c>
      <c r="D29" s="53">
        <v>56920</v>
      </c>
      <c r="E29" s="53">
        <v>61785</v>
      </c>
      <c r="F29" s="53">
        <v>70841</v>
      </c>
      <c r="G29" s="53">
        <v>78309</v>
      </c>
      <c r="H29" s="53">
        <v>83966</v>
      </c>
      <c r="I29" s="53">
        <v>88968</v>
      </c>
      <c r="J29" s="53">
        <v>91742</v>
      </c>
      <c r="K29" s="53">
        <v>96773</v>
      </c>
      <c r="L29" s="53">
        <v>101366</v>
      </c>
      <c r="M29" s="53">
        <v>105766</v>
      </c>
      <c r="N29" s="53">
        <v>109021</v>
      </c>
      <c r="O29" s="53">
        <v>112207</v>
      </c>
      <c r="P29" s="53">
        <v>114756</v>
      </c>
      <c r="Q29" s="53">
        <v>116645</v>
      </c>
      <c r="R29" s="53">
        <v>117909</v>
      </c>
      <c r="S29" s="53">
        <v>118138</v>
      </c>
      <c r="T29" s="53">
        <v>119352</v>
      </c>
      <c r="U29" s="53">
        <v>120470</v>
      </c>
      <c r="V29" s="53">
        <v>121938</v>
      </c>
      <c r="W29" s="53">
        <v>124021</v>
      </c>
      <c r="X29" s="53">
        <v>125619</v>
      </c>
    </row>
    <row r="30" spans="2:18" ht="18" customHeight="1">
      <c r="B30" s="54" t="s">
        <v>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2017-07-21T08:13:46Z</cp:lastPrinted>
  <dcterms:created xsi:type="dcterms:W3CDTF">2003-04-29T10:37:13Z</dcterms:created>
  <dcterms:modified xsi:type="dcterms:W3CDTF">2019-10-14T10:30:46Z</dcterms:modified>
  <cp:category/>
  <cp:version/>
  <cp:contentType/>
  <cp:contentStatus/>
</cp:coreProperties>
</file>