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45" windowWidth="5970" windowHeight="3240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'Tavola'!$A$1:$AG$32</definedName>
    <definedName name="_xlnm.Print_Area" localSheetId="1">'Tavola_9_Quartieri'!$A$1:$Y$30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1">'Tavola_9_Quartieri'!$A$2</definedName>
    <definedName name="Tav.4.3">'Tavola'!$A$2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<sst xmlns="http://schemas.openxmlformats.org/spreadsheetml/2006/main" count="118" uniqueCount="89">
  <si>
    <t xml:space="preserve">Quartieri e zone  </t>
  </si>
  <si>
    <t xml:space="preserve">1992-
1993 </t>
  </si>
  <si>
    <t>1993-
1994</t>
  </si>
  <si>
    <t>1994-
1995</t>
  </si>
  <si>
    <t>1995-
1996</t>
  </si>
  <si>
    <t>1996-
1997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</si>
  <si>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</si>
  <si>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</si>
  <si>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</si>
  <si>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</si>
  <si>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</si>
  <si>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</si>
  <si>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</si>
  <si>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Borgo Panigale</t>
  </si>
  <si>
    <t>Navile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</si>
  <si>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</si>
  <si>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</si>
  <si>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</si>
  <si>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</si>
  <si>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</si>
  <si>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</si>
  <si>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</si>
  <si>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</si>
  <si>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</si>
  <si>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</si>
  <si>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</si>
  <si>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</si>
  <si>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</si>
  <si>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</si>
  <si>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</si>
  <si>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</si>
  <si>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</si>
  <si>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</si>
  <si>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</si>
  <si>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</si>
  <si>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>Savena</t>
  </si>
  <si>
    <t xml:space="preserve">   Mazzini</t>
  </si>
  <si>
    <t xml:space="preserve">   San Ruffillo</t>
  </si>
  <si>
    <t>Bologna</t>
  </si>
  <si>
    <t>2004-
2005</t>
  </si>
  <si>
    <t>2005-
2006</t>
  </si>
  <si>
    <t>2006-
2007</t>
  </si>
  <si>
    <t>2007-
2008</t>
  </si>
  <si>
    <t>2008-
2009</t>
  </si>
  <si>
    <t>Scuole primarie statali  - Alunni iscritti per quartiere e zona</t>
  </si>
  <si>
    <t>2009-
2010</t>
  </si>
  <si>
    <t>2010-2011</t>
  </si>
  <si>
    <t>2011-2012</t>
  </si>
  <si>
    <t>2013-2014</t>
  </si>
  <si>
    <t>2012-2013</t>
  </si>
  <si>
    <t>2014-2015</t>
  </si>
  <si>
    <t>2015-2016</t>
  </si>
  <si>
    <t>dall'anno scolastico 1992-1993 al 2015-2016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</si>
  <si>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</si>
  <si>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</si>
  <si>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</si>
  <si>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</si>
  <si>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</si>
  <si>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</si>
  <si>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</si>
  <si>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</si>
  <si>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</si>
  <si>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</si>
  <si>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</si>
  <si>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</si>
  <si>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</si>
  <si>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</si>
  <si>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</si>
  <si>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</si>
  <si>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</si>
  <si>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</si>
  <si>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</si>
  <si>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</si>
  <si>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</si>
  <si>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</si>
  <si>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</si>
  <si>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Quartiere </t>
  </si>
  <si>
    <t>Zona</t>
  </si>
  <si>
    <t>Nota: Dal 7 giugno 2016 è entrata ufficialmente in vigore la nuova articolazione amministrativa che ha portato a una riduzione delle circoscrizioni (quartieri) da 9 a 6.</t>
  </si>
  <si>
    <t>(vecchia serie)</t>
  </si>
  <si>
    <t>2016-2017</t>
  </si>
  <si>
    <t>2017-2018</t>
  </si>
  <si>
    <t>2018-2019</t>
  </si>
  <si>
    <t>2019-2020</t>
  </si>
  <si>
    <t>2020-2021</t>
  </si>
  <si>
    <t>Fonte: Comune di Bologna - Area educazione istruzione e nuove generazioni</t>
  </si>
  <si>
    <t>2021-2022</t>
  </si>
  <si>
    <t>dall'anno scolastico 1992-1993 al 2022-2023</t>
  </si>
  <si>
    <t>2022-2023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</si>
</sst>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/m"/>
    <numFmt numFmtId="185" formatCode="h\:mm\ AM/PM"/>
    <numFmt numFmtId="186" formatCode="h\:mm\:ss\ AM/PM"/>
    <numFmt numFmtId="187" formatCode="h\:mm"/>
    <numFmt numFmtId="188" formatCode="h\:mm\:ss"/>
    <numFmt numFmtId="189" formatCode="d/m/yy\ h\:mm"/>
    <numFmt numFmtId="190" formatCode="&quot;L.&quot;#,##0"/>
    <numFmt numFmtId="191" formatCode="#,##0.0"/>
    <numFmt numFmtId="192" formatCode="0.0"/>
    <numFmt numFmtId="193" formatCode="d\-mmm\-yy"/>
    <numFmt numFmtId="194" formatCode="d\-mmm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\ \ \ \ \ \ \ \ \ \ \ \ \ \ \ @"/>
    <numFmt numFmtId="201" formatCode="\ \ \ @"/>
    <numFmt numFmtId="202" formatCode="#,##0.000"/>
  </numFmts>
  <fonts count="53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b/>
      <sz val="11"/>
      <name val="Helvetica-Narrow"/>
      <family val="0"/>
    </font>
    <font>
      <sz val="10"/>
      <name val="Helv"/>
      <family val="0"/>
    </font>
    <font>
      <sz val="10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b/>
      <sz val="8"/>
      <name val="Helvetica-Narrow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6" fillId="0" borderId="0" applyNumberFormat="0" applyAlignment="0" applyProtection="0"/>
    <xf numFmtId="190" fontId="0" fillId="0" borderId="4" applyNumberFormat="0" applyAlignment="0" applyProtection="0"/>
    <xf numFmtId="190" fontId="0" fillId="0" borderId="5" applyNumberFormat="0" applyAlignment="0" applyProtection="0"/>
    <xf numFmtId="0" fontId="41" fillId="28" borderId="1" applyNumberFormat="0" applyAlignment="0" applyProtection="0"/>
    <xf numFmtId="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190" fontId="9" fillId="0" borderId="0" applyNumberFormat="0" applyAlignment="0" applyProtection="0"/>
    <xf numFmtId="0" fontId="43" fillId="20" borderId="7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90" fontId="10" fillId="0" borderId="0" applyNumberFormat="0" applyProtection="0">
      <alignment horizontal="left"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7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44" applyBorder="1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3" fontId="9" fillId="0" borderId="0" xfId="54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3" fontId="13" fillId="0" borderId="0" xfId="44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3" fontId="15" fillId="0" borderId="0" xfId="44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3" fillId="0" borderId="0" xfId="44" applyFont="1" applyBorder="1" applyAlignment="1" applyProtection="1">
      <alignment/>
      <protection locked="0"/>
    </xf>
    <xf numFmtId="0" fontId="16" fillId="0" borderId="0" xfId="0" applyNumberFormat="1" applyFont="1" applyAlignment="1" applyProtection="1" quotePrefix="1">
      <alignment vertical="center"/>
      <protection locked="0"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 applyProtection="1">
      <alignment vertical="top"/>
      <protection/>
    </xf>
    <xf numFmtId="1" fontId="14" fillId="0" borderId="12" xfId="0" applyNumberFormat="1" applyFont="1" applyBorder="1" applyAlignment="1" applyProtection="1">
      <alignment horizontal="right" vertical="center" wrapText="1"/>
      <protection locked="0"/>
    </xf>
    <xf numFmtId="3" fontId="17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/>
    </xf>
    <xf numFmtId="3" fontId="17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3" fontId="17" fillId="0" borderId="13" xfId="0" applyNumberFormat="1" applyFont="1" applyBorder="1" applyAlignment="1" applyProtection="1">
      <alignment/>
      <protection/>
    </xf>
    <xf numFmtId="3" fontId="17" fillId="0" borderId="13" xfId="0" applyNumberFormat="1" applyFont="1" applyFill="1" applyBorder="1" applyAlignment="1" applyProtection="1">
      <alignment/>
      <protection/>
    </xf>
    <xf numFmtId="3" fontId="17" fillId="0" borderId="0" xfId="51" applyNumberFormat="1" applyFont="1" applyFill="1" applyAlignment="1" applyProtection="1">
      <alignment vertical="center"/>
      <protection/>
    </xf>
    <xf numFmtId="3" fontId="17" fillId="0" borderId="0" xfId="51" applyNumberFormat="1" applyFont="1" applyFill="1" applyAlignment="1" applyProtection="1">
      <alignment vertical="center"/>
      <protection locked="0"/>
    </xf>
    <xf numFmtId="3" fontId="14" fillId="0" borderId="0" xfId="51" applyNumberFormat="1" applyFont="1" applyFill="1" applyAlignment="1" applyProtection="1">
      <alignment vertical="center"/>
      <protection/>
    </xf>
    <xf numFmtId="3" fontId="17" fillId="0" borderId="0" xfId="51" applyNumberFormat="1" applyFont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/>
      <protection locked="0"/>
    </xf>
    <xf numFmtId="3" fontId="18" fillId="0" borderId="0" xfId="52" applyNumberFormat="1" applyFont="1">
      <alignment/>
      <protection/>
    </xf>
    <xf numFmtId="3" fontId="17" fillId="0" borderId="13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8" fillId="0" borderId="0" xfId="52" applyFont="1">
      <alignment/>
      <protection/>
    </xf>
    <xf numFmtId="0" fontId="17" fillId="0" borderId="13" xfId="0" applyFont="1" applyBorder="1" applyAlignment="1" applyProtection="1">
      <alignment vertical="center"/>
      <protection/>
    </xf>
    <xf numFmtId="3" fontId="15" fillId="0" borderId="13" xfId="44" applyNumberFormat="1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NumberFormat="1" applyBorder="1" applyAlignment="1">
      <alignment/>
    </xf>
    <xf numFmtId="3" fontId="14" fillId="0" borderId="14" xfId="0" applyNumberFormat="1" applyFont="1" applyFill="1" applyBorder="1" applyAlignment="1" applyProtection="1">
      <alignment/>
      <protection locked="0"/>
    </xf>
    <xf numFmtId="3" fontId="14" fillId="0" borderId="15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_~8127812" xfId="51"/>
    <cellStyle name="Normale_2_1_19" xfId="52"/>
    <cellStyle name="Nota" xfId="53"/>
    <cellStyle name="Note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i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96500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2" name="Line 5"/>
        <xdr:cNvSpPr>
          <a:spLocks/>
        </xdr:cNvSpPr>
      </xdr:nvSpPr>
      <xdr:spPr>
        <a:xfrm>
          <a:off x="196500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Zeros="0" tabSelected="1" zoomScale="89" zoomScaleNormal="89" zoomScalePageLayoutView="0" workbookViewId="0" topLeftCell="A1">
      <selection activeCell="E35" sqref="E35"/>
    </sheetView>
  </sheetViews>
  <sheetFormatPr defaultColWidth="10.875" defaultRowHeight="12"/>
  <cols>
    <col min="1" max="2" width="20.875" style="1" customWidth="1"/>
    <col min="3" max="15" width="7.125" style="1" customWidth="1"/>
    <col min="16" max="30" width="7.125" style="2" customWidth="1"/>
    <col min="31" max="31" width="7.625" style="2" bestFit="1" customWidth="1"/>
    <col min="32" max="32" width="9.00390625" style="2" customWidth="1"/>
    <col min="33" max="33" width="8.25390625" style="2" customWidth="1"/>
    <col min="34" max="16384" width="10.875" style="2" customWidth="1"/>
  </cols>
  <sheetData>
    <row r="1" spans="1:31" ht="15" customHeight="1">
      <c r="A1" s="16" t="s">
        <v>44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256" s="3" customFormat="1" ht="15" customHeight="1">
      <c r="A2" s="51" t="s">
        <v>87</v>
      </c>
      <c r="B2" s="51"/>
      <c r="C2" s="19"/>
      <c r="D2" s="19"/>
      <c r="E2" s="20"/>
      <c r="F2" s="20"/>
      <c r="G2" s="20"/>
      <c r="H2" s="21"/>
      <c r="I2" s="21"/>
      <c r="J2" s="21"/>
      <c r="K2" s="21"/>
      <c r="L2" s="22"/>
      <c r="M2" s="21"/>
      <c r="N2" s="20"/>
      <c r="O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5" customFormat="1" ht="24.75" customHeight="1">
      <c r="A3" s="52" t="s">
        <v>76</v>
      </c>
      <c r="B3" s="52" t="s">
        <v>77</v>
      </c>
      <c r="C3" s="25" t="s">
        <v>88</v>
      </c>
      <c r="D3" s="25" t="s">
        <v>86</v>
      </c>
      <c r="E3" s="25" t="s">
        <v>84</v>
      </c>
      <c r="F3" s="25" t="s">
        <v>83</v>
      </c>
      <c r="G3" s="25" t="s">
        <v>82</v>
      </c>
      <c r="H3" s="25" t="s">
        <v>81</v>
      </c>
      <c r="I3" s="25" t="s">
        <v>80</v>
      </c>
      <c r="J3" s="25" t="s">
        <v>51</v>
      </c>
      <c r="K3" s="25" t="s">
        <v>50</v>
      </c>
      <c r="L3" s="25" t="s">
        <v>48</v>
      </c>
      <c r="M3" s="25" t="s">
        <v>49</v>
      </c>
      <c r="N3" s="25" t="s">
        <v>47</v>
      </c>
      <c r="O3" s="25" t="s">
        <v>46</v>
      </c>
      <c r="P3" s="25" t="s">
        <v>45</v>
      </c>
      <c r="Q3" s="25" t="s">
        <v>43</v>
      </c>
      <c r="R3" s="25" t="s">
        <v>42</v>
      </c>
      <c r="S3" s="25" t="s">
        <v>41</v>
      </c>
      <c r="T3" s="25" t="s">
        <v>40</v>
      </c>
      <c r="U3" s="25" t="s">
        <v>39</v>
      </c>
      <c r="V3" s="25" t="s">
        <v>12</v>
      </c>
      <c r="W3" s="25" t="s">
        <v>11</v>
      </c>
      <c r="X3" s="25" t="s">
        <v>10</v>
      </c>
      <c r="Y3" s="25" t="s">
        <v>9</v>
      </c>
      <c r="Z3" s="25" t="s">
        <v>8</v>
      </c>
      <c r="AA3" s="25" t="s">
        <v>7</v>
      </c>
      <c r="AB3" s="25" t="s">
        <v>6</v>
      </c>
      <c r="AC3" s="25" t="s">
        <v>5</v>
      </c>
      <c r="AD3" s="25" t="s">
        <v>4</v>
      </c>
      <c r="AE3" s="25" t="s">
        <v>3</v>
      </c>
      <c r="AF3" s="25" t="s">
        <v>2</v>
      </c>
      <c r="AG3" s="25" t="s">
        <v>1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 customHeight="1">
      <c r="A4" s="47" t="s">
        <v>53</v>
      </c>
      <c r="B4" s="47"/>
      <c r="C4" s="44">
        <v>2285</v>
      </c>
      <c r="D4" s="44">
        <f aca="true" t="shared" si="0" ref="C4:AG4">SUM(D5:D7)</f>
        <v>2205</v>
      </c>
      <c r="E4" s="44">
        <f t="shared" si="0"/>
        <v>2220</v>
      </c>
      <c r="F4" s="44">
        <f t="shared" si="0"/>
        <v>2254</v>
      </c>
      <c r="G4" s="44">
        <f t="shared" si="0"/>
        <v>2268</v>
      </c>
      <c r="H4" s="44">
        <f t="shared" si="0"/>
        <v>2255</v>
      </c>
      <c r="I4" s="44">
        <f t="shared" si="0"/>
        <v>2224</v>
      </c>
      <c r="J4" s="44">
        <f t="shared" si="0"/>
        <v>2246</v>
      </c>
      <c r="K4" s="44">
        <f t="shared" si="0"/>
        <v>2177</v>
      </c>
      <c r="L4" s="44">
        <f t="shared" si="0"/>
        <v>2147</v>
      </c>
      <c r="M4" s="44">
        <f t="shared" si="0"/>
        <v>2118</v>
      </c>
      <c r="N4" s="44">
        <f t="shared" si="0"/>
        <v>2063</v>
      </c>
      <c r="O4" s="44">
        <f t="shared" si="0"/>
        <v>2005</v>
      </c>
      <c r="P4" s="44">
        <f t="shared" si="0"/>
        <v>1938</v>
      </c>
      <c r="Q4" s="44">
        <f t="shared" si="0"/>
        <v>1924</v>
      </c>
      <c r="R4" s="44">
        <f t="shared" si="0"/>
        <v>1856</v>
      </c>
      <c r="S4" s="44">
        <f t="shared" si="0"/>
        <v>1827</v>
      </c>
      <c r="T4" s="44">
        <f t="shared" si="0"/>
        <v>1770</v>
      </c>
      <c r="U4" s="44">
        <f t="shared" si="0"/>
        <v>1706</v>
      </c>
      <c r="V4" s="44">
        <f t="shared" si="0"/>
        <v>1668</v>
      </c>
      <c r="W4" s="44">
        <f t="shared" si="0"/>
        <v>1624</v>
      </c>
      <c r="X4" s="44">
        <f t="shared" si="0"/>
        <v>1535</v>
      </c>
      <c r="Y4" s="44">
        <f t="shared" si="0"/>
        <v>1498</v>
      </c>
      <c r="Z4" s="44">
        <f t="shared" si="0"/>
        <v>1463</v>
      </c>
      <c r="AA4" s="44">
        <f t="shared" si="0"/>
        <v>1401</v>
      </c>
      <c r="AB4" s="44">
        <f t="shared" si="0"/>
        <v>1360</v>
      </c>
      <c r="AC4" s="44">
        <f t="shared" si="0"/>
        <v>1360</v>
      </c>
      <c r="AD4" s="44">
        <f t="shared" si="0"/>
        <v>1336</v>
      </c>
      <c r="AE4" s="44">
        <f t="shared" si="0"/>
        <v>1320</v>
      </c>
      <c r="AF4" s="44">
        <f t="shared" si="0"/>
        <v>1328</v>
      </c>
      <c r="AG4" s="44">
        <f t="shared" si="0"/>
        <v>1414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7" customFormat="1" ht="12" customHeight="1">
      <c r="A5" s="53"/>
      <c r="B5" s="17" t="s">
        <v>54</v>
      </c>
      <c r="C5" s="56">
        <v>775</v>
      </c>
      <c r="D5" s="56">
        <v>677</v>
      </c>
      <c r="E5" s="56">
        <v>667</v>
      </c>
      <c r="F5" s="56">
        <v>666</v>
      </c>
      <c r="G5" s="33">
        <v>686</v>
      </c>
      <c r="H5" s="33">
        <v>676</v>
      </c>
      <c r="I5" s="33">
        <v>686</v>
      </c>
      <c r="J5" s="33">
        <v>713</v>
      </c>
      <c r="K5" s="33">
        <v>708</v>
      </c>
      <c r="L5" s="33">
        <v>696</v>
      </c>
      <c r="M5" s="33">
        <v>675</v>
      </c>
      <c r="N5" s="33">
        <v>663</v>
      </c>
      <c r="O5" s="33">
        <v>639</v>
      </c>
      <c r="P5" s="23">
        <v>598</v>
      </c>
      <c r="Q5" s="23">
        <f>241+113+232</f>
        <v>586</v>
      </c>
      <c r="R5" s="23">
        <v>547</v>
      </c>
      <c r="S5" s="23">
        <v>529</v>
      </c>
      <c r="T5" s="23">
        <v>512</v>
      </c>
      <c r="U5" s="23">
        <v>484</v>
      </c>
      <c r="V5" s="32">
        <v>472</v>
      </c>
      <c r="W5" s="32">
        <v>454</v>
      </c>
      <c r="X5" s="32">
        <v>430</v>
      </c>
      <c r="Y5" s="32">
        <v>417</v>
      </c>
      <c r="Z5" s="32">
        <v>398</v>
      </c>
      <c r="AA5" s="32">
        <v>378</v>
      </c>
      <c r="AB5" s="32">
        <v>352</v>
      </c>
      <c r="AC5" s="32">
        <v>348</v>
      </c>
      <c r="AD5" s="32">
        <v>352</v>
      </c>
      <c r="AE5" s="32">
        <v>358</v>
      </c>
      <c r="AF5" s="57">
        <v>350</v>
      </c>
      <c r="AG5" s="57">
        <v>369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8" customFormat="1" ht="12" customHeight="1">
      <c r="A6" s="54"/>
      <c r="B6" s="17" t="s">
        <v>55</v>
      </c>
      <c r="C6" s="56">
        <v>933</v>
      </c>
      <c r="D6" s="56">
        <v>952</v>
      </c>
      <c r="E6" s="56">
        <v>962</v>
      </c>
      <c r="F6" s="56">
        <v>976</v>
      </c>
      <c r="G6" s="33">
        <v>971</v>
      </c>
      <c r="H6" s="33">
        <v>968</v>
      </c>
      <c r="I6" s="33">
        <v>915</v>
      </c>
      <c r="J6" s="33">
        <v>916</v>
      </c>
      <c r="K6" s="33">
        <v>900</v>
      </c>
      <c r="L6" s="33">
        <v>896</v>
      </c>
      <c r="M6" s="33">
        <v>887</v>
      </c>
      <c r="N6" s="33">
        <v>881</v>
      </c>
      <c r="O6" s="33">
        <v>853</v>
      </c>
      <c r="P6" s="23">
        <v>835</v>
      </c>
      <c r="Q6" s="23">
        <v>836</v>
      </c>
      <c r="R6" s="23">
        <v>819</v>
      </c>
      <c r="S6" s="23">
        <v>804</v>
      </c>
      <c r="T6" s="23">
        <v>787</v>
      </c>
      <c r="U6" s="23">
        <v>753</v>
      </c>
      <c r="V6" s="32">
        <v>731</v>
      </c>
      <c r="W6" s="32">
        <v>717</v>
      </c>
      <c r="X6" s="32">
        <v>669</v>
      </c>
      <c r="Y6" s="32">
        <v>657</v>
      </c>
      <c r="Z6" s="32">
        <v>680</v>
      </c>
      <c r="AA6" s="32">
        <v>648</v>
      </c>
      <c r="AB6" s="32">
        <v>649</v>
      </c>
      <c r="AC6" s="32">
        <v>657</v>
      </c>
      <c r="AD6" s="32">
        <v>642</v>
      </c>
      <c r="AE6" s="32">
        <v>623</v>
      </c>
      <c r="AF6" s="58">
        <v>629</v>
      </c>
      <c r="AG6" s="58">
        <v>673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12" customHeight="1">
      <c r="A7" s="54"/>
      <c r="B7" s="17" t="s">
        <v>56</v>
      </c>
      <c r="C7" s="56">
        <v>577</v>
      </c>
      <c r="D7" s="56">
        <v>576</v>
      </c>
      <c r="E7" s="56">
        <v>591</v>
      </c>
      <c r="F7" s="56">
        <v>612</v>
      </c>
      <c r="G7" s="33">
        <v>611</v>
      </c>
      <c r="H7" s="33">
        <v>611</v>
      </c>
      <c r="I7" s="33">
        <v>623</v>
      </c>
      <c r="J7" s="33">
        <v>617</v>
      </c>
      <c r="K7" s="33">
        <v>569</v>
      </c>
      <c r="L7" s="33">
        <v>555</v>
      </c>
      <c r="M7" s="33">
        <v>556</v>
      </c>
      <c r="N7" s="33">
        <v>519</v>
      </c>
      <c r="O7" s="33">
        <v>513</v>
      </c>
      <c r="P7" s="23">
        <v>505</v>
      </c>
      <c r="Q7" s="23">
        <f>131+108+263</f>
        <v>502</v>
      </c>
      <c r="R7" s="23">
        <v>490</v>
      </c>
      <c r="S7" s="23">
        <v>494</v>
      </c>
      <c r="T7" s="23">
        <v>471</v>
      </c>
      <c r="U7" s="23">
        <v>469</v>
      </c>
      <c r="V7" s="32">
        <v>465</v>
      </c>
      <c r="W7" s="32">
        <v>453</v>
      </c>
      <c r="X7" s="32">
        <v>436</v>
      </c>
      <c r="Y7" s="32">
        <v>424</v>
      </c>
      <c r="Z7" s="32">
        <v>385</v>
      </c>
      <c r="AA7" s="32">
        <v>375</v>
      </c>
      <c r="AB7" s="32">
        <v>359</v>
      </c>
      <c r="AC7" s="32">
        <v>355</v>
      </c>
      <c r="AD7" s="32">
        <v>342</v>
      </c>
      <c r="AE7" s="32">
        <v>339</v>
      </c>
      <c r="AF7" s="58">
        <v>349</v>
      </c>
      <c r="AG7" s="58">
        <v>372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" customFormat="1" ht="12" customHeight="1">
      <c r="A8" s="48" t="s">
        <v>14</v>
      </c>
      <c r="B8" s="48"/>
      <c r="C8" s="26">
        <v>2173</v>
      </c>
      <c r="D8" s="26">
        <f aca="true" t="shared" si="1" ref="C8:AG8">SUM(D9:D11)</f>
        <v>2235</v>
      </c>
      <c r="E8" s="26">
        <f t="shared" si="1"/>
        <v>2263</v>
      </c>
      <c r="F8" s="26">
        <f t="shared" si="1"/>
        <v>2315</v>
      </c>
      <c r="G8" s="26">
        <f t="shared" si="1"/>
        <v>2316</v>
      </c>
      <c r="H8" s="26">
        <f t="shared" si="1"/>
        <v>2310</v>
      </c>
      <c r="I8" s="26">
        <f t="shared" si="1"/>
        <v>2335</v>
      </c>
      <c r="J8" s="26">
        <f t="shared" si="1"/>
        <v>2311</v>
      </c>
      <c r="K8" s="26">
        <f t="shared" si="1"/>
        <v>2239</v>
      </c>
      <c r="L8" s="26">
        <f t="shared" si="1"/>
        <v>2208</v>
      </c>
      <c r="M8" s="26">
        <f t="shared" si="1"/>
        <v>2202</v>
      </c>
      <c r="N8" s="26">
        <f t="shared" si="1"/>
        <v>2174</v>
      </c>
      <c r="O8" s="26">
        <f t="shared" si="1"/>
        <v>2124</v>
      </c>
      <c r="P8" s="26">
        <f t="shared" si="1"/>
        <v>2142</v>
      </c>
      <c r="Q8" s="26">
        <f t="shared" si="1"/>
        <v>2096</v>
      </c>
      <c r="R8" s="26">
        <f t="shared" si="1"/>
        <v>2036</v>
      </c>
      <c r="S8" s="26">
        <f t="shared" si="1"/>
        <v>2026</v>
      </c>
      <c r="T8" s="26">
        <f t="shared" si="1"/>
        <v>1984</v>
      </c>
      <c r="U8" s="26">
        <f t="shared" si="1"/>
        <v>1914</v>
      </c>
      <c r="V8" s="26">
        <f t="shared" si="1"/>
        <v>1890</v>
      </c>
      <c r="W8" s="26">
        <f t="shared" si="1"/>
        <v>1830</v>
      </c>
      <c r="X8" s="26">
        <f t="shared" si="1"/>
        <v>1729</v>
      </c>
      <c r="Y8" s="26">
        <f t="shared" si="1"/>
        <v>1717</v>
      </c>
      <c r="Z8" s="26">
        <f t="shared" si="1"/>
        <v>1698</v>
      </c>
      <c r="AA8" s="26">
        <f t="shared" si="1"/>
        <v>1715</v>
      </c>
      <c r="AB8" s="26">
        <f t="shared" si="1"/>
        <v>1661</v>
      </c>
      <c r="AC8" s="26">
        <f t="shared" si="1"/>
        <v>1607</v>
      </c>
      <c r="AD8" s="26">
        <f t="shared" si="1"/>
        <v>1605</v>
      </c>
      <c r="AE8" s="26">
        <f t="shared" si="1"/>
        <v>1576</v>
      </c>
      <c r="AF8" s="26">
        <f t="shared" si="1"/>
        <v>1620</v>
      </c>
      <c r="AG8" s="26">
        <f t="shared" si="1"/>
        <v>1680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7" customFormat="1" ht="12" customHeight="1">
      <c r="A9" s="53"/>
      <c r="B9" s="17" t="s">
        <v>57</v>
      </c>
      <c r="C9" s="59">
        <v>1025</v>
      </c>
      <c r="D9" s="59">
        <v>1017</v>
      </c>
      <c r="E9" s="56">
        <v>1008</v>
      </c>
      <c r="F9" s="56">
        <v>1036</v>
      </c>
      <c r="G9" s="34">
        <v>1065</v>
      </c>
      <c r="H9" s="34">
        <v>1060</v>
      </c>
      <c r="I9" s="34">
        <v>1083</v>
      </c>
      <c r="J9" s="34">
        <v>1078</v>
      </c>
      <c r="K9" s="34">
        <v>1026</v>
      </c>
      <c r="L9" s="34">
        <v>1001</v>
      </c>
      <c r="M9" s="34">
        <v>1013</v>
      </c>
      <c r="N9" s="33">
        <v>991</v>
      </c>
      <c r="O9" s="33">
        <v>936</v>
      </c>
      <c r="P9" s="23">
        <v>957</v>
      </c>
      <c r="Q9" s="23">
        <f>218+231+222+229+45</f>
        <v>945</v>
      </c>
      <c r="R9" s="23">
        <v>907</v>
      </c>
      <c r="S9" s="23">
        <v>873</v>
      </c>
      <c r="T9" s="23">
        <v>849</v>
      </c>
      <c r="U9" s="23">
        <v>804</v>
      </c>
      <c r="V9" s="32">
        <v>826</v>
      </c>
      <c r="W9" s="32">
        <v>806</v>
      </c>
      <c r="X9" s="32">
        <v>760</v>
      </c>
      <c r="Y9" s="32">
        <v>776</v>
      </c>
      <c r="Z9" s="32">
        <v>793</v>
      </c>
      <c r="AA9" s="32">
        <v>804</v>
      </c>
      <c r="AB9" s="32">
        <v>786</v>
      </c>
      <c r="AC9" s="32">
        <v>768</v>
      </c>
      <c r="AD9" s="32">
        <v>753</v>
      </c>
      <c r="AE9" s="32">
        <v>747</v>
      </c>
      <c r="AF9" s="57">
        <v>740</v>
      </c>
      <c r="AG9" s="57">
        <v>762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" customFormat="1" ht="12" customHeight="1">
      <c r="A10" s="54"/>
      <c r="B10" s="17" t="s">
        <v>58</v>
      </c>
      <c r="C10" s="59">
        <v>683</v>
      </c>
      <c r="D10" s="59">
        <v>774</v>
      </c>
      <c r="E10" s="56">
        <v>794</v>
      </c>
      <c r="F10" s="56">
        <v>802</v>
      </c>
      <c r="G10" s="33">
        <v>766</v>
      </c>
      <c r="H10" s="33">
        <v>751</v>
      </c>
      <c r="I10" s="33">
        <v>749</v>
      </c>
      <c r="J10" s="33">
        <v>742</v>
      </c>
      <c r="K10" s="33">
        <v>741</v>
      </c>
      <c r="L10" s="33">
        <v>739</v>
      </c>
      <c r="M10" s="33">
        <v>742</v>
      </c>
      <c r="N10" s="33">
        <v>723</v>
      </c>
      <c r="O10" s="33">
        <v>728</v>
      </c>
      <c r="P10" s="23">
        <v>726</v>
      </c>
      <c r="Q10" s="23">
        <f>121+118+218+246</f>
        <v>703</v>
      </c>
      <c r="R10" s="23">
        <v>683</v>
      </c>
      <c r="S10" s="23">
        <v>690</v>
      </c>
      <c r="T10" s="23">
        <v>654</v>
      </c>
      <c r="U10" s="23">
        <v>638</v>
      </c>
      <c r="V10" s="32">
        <v>604</v>
      </c>
      <c r="W10" s="32">
        <v>570</v>
      </c>
      <c r="X10" s="32">
        <v>538</v>
      </c>
      <c r="Y10" s="32">
        <v>521</v>
      </c>
      <c r="Z10" s="32">
        <v>497</v>
      </c>
      <c r="AA10" s="32">
        <v>509</v>
      </c>
      <c r="AB10" s="32">
        <v>493</v>
      </c>
      <c r="AC10" s="32">
        <v>462</v>
      </c>
      <c r="AD10" s="32">
        <v>459</v>
      </c>
      <c r="AE10" s="32">
        <v>444</v>
      </c>
      <c r="AF10" s="58">
        <v>478</v>
      </c>
      <c r="AG10" s="58">
        <v>480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" customFormat="1" ht="12" customHeight="1">
      <c r="A11" s="54"/>
      <c r="B11" s="17" t="s">
        <v>59</v>
      </c>
      <c r="C11" s="59">
        <v>465</v>
      </c>
      <c r="D11" s="59">
        <v>444</v>
      </c>
      <c r="E11" s="56">
        <v>461</v>
      </c>
      <c r="F11" s="56">
        <v>477</v>
      </c>
      <c r="G11" s="33">
        <v>485</v>
      </c>
      <c r="H11" s="33">
        <v>499</v>
      </c>
      <c r="I11" s="33">
        <v>503</v>
      </c>
      <c r="J11" s="33">
        <v>491</v>
      </c>
      <c r="K11" s="33">
        <v>472</v>
      </c>
      <c r="L11" s="33">
        <v>468</v>
      </c>
      <c r="M11" s="33">
        <v>447</v>
      </c>
      <c r="N11" s="33">
        <v>460</v>
      </c>
      <c r="O11" s="33">
        <v>460</v>
      </c>
      <c r="P11" s="23">
        <v>459</v>
      </c>
      <c r="Q11" s="23">
        <f>98+350</f>
        <v>448</v>
      </c>
      <c r="R11" s="23">
        <v>446</v>
      </c>
      <c r="S11" s="23">
        <v>463</v>
      </c>
      <c r="T11" s="23">
        <v>481</v>
      </c>
      <c r="U11" s="23">
        <v>472</v>
      </c>
      <c r="V11" s="32">
        <v>460</v>
      </c>
      <c r="W11" s="32">
        <v>454</v>
      </c>
      <c r="X11" s="32">
        <v>431</v>
      </c>
      <c r="Y11" s="32">
        <v>420</v>
      </c>
      <c r="Z11" s="32">
        <v>408</v>
      </c>
      <c r="AA11" s="32">
        <v>402</v>
      </c>
      <c r="AB11" s="32">
        <v>382</v>
      </c>
      <c r="AC11" s="32">
        <v>377</v>
      </c>
      <c r="AD11" s="32">
        <v>393</v>
      </c>
      <c r="AE11" s="32">
        <v>385</v>
      </c>
      <c r="AF11" s="58">
        <v>402</v>
      </c>
      <c r="AG11" s="58">
        <v>438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7" customFormat="1" ht="12" customHeight="1">
      <c r="A12" s="48" t="s">
        <v>60</v>
      </c>
      <c r="B12" s="48"/>
      <c r="C12" s="26">
        <v>2066</v>
      </c>
      <c r="D12" s="26">
        <f aca="true" t="shared" si="2" ref="C12:AG12">SUM(D13:D16)</f>
        <v>2127</v>
      </c>
      <c r="E12" s="26">
        <f t="shared" si="2"/>
        <v>2153</v>
      </c>
      <c r="F12" s="26">
        <f t="shared" si="2"/>
        <v>2167</v>
      </c>
      <c r="G12" s="26">
        <f t="shared" si="2"/>
        <v>2158</v>
      </c>
      <c r="H12" s="26">
        <f t="shared" si="2"/>
        <v>2186</v>
      </c>
      <c r="I12" s="26">
        <f t="shared" si="2"/>
        <v>2174</v>
      </c>
      <c r="J12" s="26">
        <f t="shared" si="2"/>
        <v>2196</v>
      </c>
      <c r="K12" s="26">
        <f t="shared" si="2"/>
        <v>2181</v>
      </c>
      <c r="L12" s="26">
        <f t="shared" si="2"/>
        <v>2154</v>
      </c>
      <c r="M12" s="26">
        <f t="shared" si="2"/>
        <v>2076</v>
      </c>
      <c r="N12" s="26">
        <f t="shared" si="2"/>
        <v>1954</v>
      </c>
      <c r="O12" s="26">
        <f t="shared" si="2"/>
        <v>1934</v>
      </c>
      <c r="P12" s="26">
        <f t="shared" si="2"/>
        <v>1897</v>
      </c>
      <c r="Q12" s="26">
        <f t="shared" si="2"/>
        <v>1866</v>
      </c>
      <c r="R12" s="26">
        <f t="shared" si="2"/>
        <v>1899</v>
      </c>
      <c r="S12" s="26">
        <f t="shared" si="2"/>
        <v>1873</v>
      </c>
      <c r="T12" s="26">
        <f t="shared" si="2"/>
        <v>1822</v>
      </c>
      <c r="U12" s="26">
        <f t="shared" si="2"/>
        <v>1813</v>
      </c>
      <c r="V12" s="26">
        <f t="shared" si="2"/>
        <v>1811</v>
      </c>
      <c r="W12" s="26">
        <f t="shared" si="2"/>
        <v>1758</v>
      </c>
      <c r="X12" s="26">
        <f t="shared" si="2"/>
        <v>1784</v>
      </c>
      <c r="Y12" s="26">
        <f t="shared" si="2"/>
        <v>1776</v>
      </c>
      <c r="Z12" s="26">
        <f t="shared" si="2"/>
        <v>1744</v>
      </c>
      <c r="AA12" s="26">
        <f t="shared" si="2"/>
        <v>1694</v>
      </c>
      <c r="AB12" s="26">
        <f t="shared" si="2"/>
        <v>1647</v>
      </c>
      <c r="AC12" s="26">
        <f t="shared" si="2"/>
        <v>1549</v>
      </c>
      <c r="AD12" s="26">
        <f t="shared" si="2"/>
        <v>1572</v>
      </c>
      <c r="AE12" s="26">
        <f t="shared" si="2"/>
        <v>1579</v>
      </c>
      <c r="AF12" s="26">
        <f t="shared" si="2"/>
        <v>1572</v>
      </c>
      <c r="AG12" s="26">
        <f t="shared" si="2"/>
        <v>1569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" customFormat="1" ht="12" customHeight="1">
      <c r="A13" s="54"/>
      <c r="B13" s="17" t="s">
        <v>61</v>
      </c>
      <c r="C13" s="59">
        <v>967</v>
      </c>
      <c r="D13" s="59">
        <v>995</v>
      </c>
      <c r="E13" s="56">
        <v>1007</v>
      </c>
      <c r="F13" s="56">
        <v>1024</v>
      </c>
      <c r="G13" s="32">
        <v>1032</v>
      </c>
      <c r="H13" s="32">
        <v>1037</v>
      </c>
      <c r="I13" s="32">
        <v>1035</v>
      </c>
      <c r="J13" s="32">
        <v>1032</v>
      </c>
      <c r="K13" s="32">
        <v>1017</v>
      </c>
      <c r="L13" s="33">
        <v>998</v>
      </c>
      <c r="M13" s="33">
        <v>965</v>
      </c>
      <c r="N13" s="33">
        <v>943</v>
      </c>
      <c r="O13" s="33">
        <v>940</v>
      </c>
      <c r="P13" s="23">
        <v>937</v>
      </c>
      <c r="Q13" s="23">
        <f>116+207+241+363</f>
        <v>927</v>
      </c>
      <c r="R13" s="23">
        <v>968</v>
      </c>
      <c r="S13" s="23">
        <v>940</v>
      </c>
      <c r="T13" s="23">
        <v>902</v>
      </c>
      <c r="U13" s="23">
        <v>886</v>
      </c>
      <c r="V13" s="32">
        <v>856</v>
      </c>
      <c r="W13" s="32">
        <v>813</v>
      </c>
      <c r="X13" s="32">
        <v>843</v>
      </c>
      <c r="Y13" s="32">
        <v>817</v>
      </c>
      <c r="Z13" s="32">
        <v>785</v>
      </c>
      <c r="AA13" s="32">
        <v>784</v>
      </c>
      <c r="AB13" s="32">
        <v>779</v>
      </c>
      <c r="AC13" s="32">
        <v>714</v>
      </c>
      <c r="AD13" s="32">
        <v>714</v>
      </c>
      <c r="AE13" s="32">
        <v>694</v>
      </c>
      <c r="AF13" s="57">
        <v>670</v>
      </c>
      <c r="AG13" s="57">
        <v>667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" customFormat="1" ht="12" customHeight="1">
      <c r="A14" s="54"/>
      <c r="B14" s="17" t="s">
        <v>62</v>
      </c>
      <c r="C14" s="59">
        <v>192</v>
      </c>
      <c r="D14" s="59">
        <v>207</v>
      </c>
      <c r="E14" s="56">
        <v>214</v>
      </c>
      <c r="F14" s="56">
        <v>219</v>
      </c>
      <c r="G14" s="33">
        <v>215</v>
      </c>
      <c r="H14" s="33">
        <v>218</v>
      </c>
      <c r="I14" s="33">
        <v>223</v>
      </c>
      <c r="J14" s="33">
        <v>224</v>
      </c>
      <c r="K14" s="33">
        <v>230</v>
      </c>
      <c r="L14" s="33">
        <v>231</v>
      </c>
      <c r="M14" s="33">
        <v>226</v>
      </c>
      <c r="N14" s="33">
        <v>202</v>
      </c>
      <c r="O14" s="33">
        <v>190</v>
      </c>
      <c r="P14" s="23">
        <v>189</v>
      </c>
      <c r="Q14" s="23">
        <v>180</v>
      </c>
      <c r="R14" s="23">
        <v>192</v>
      </c>
      <c r="S14" s="23">
        <v>205</v>
      </c>
      <c r="T14" s="23">
        <v>200</v>
      </c>
      <c r="U14" s="23">
        <v>213</v>
      </c>
      <c r="V14" s="32">
        <v>218</v>
      </c>
      <c r="W14" s="32">
        <v>212</v>
      </c>
      <c r="X14" s="32">
        <v>212</v>
      </c>
      <c r="Y14" s="32">
        <v>217</v>
      </c>
      <c r="Z14" s="32">
        <v>223</v>
      </c>
      <c r="AA14" s="32">
        <v>219</v>
      </c>
      <c r="AB14" s="32">
        <v>206</v>
      </c>
      <c r="AC14" s="32">
        <v>215</v>
      </c>
      <c r="AD14" s="32">
        <v>219</v>
      </c>
      <c r="AE14" s="32">
        <v>208</v>
      </c>
      <c r="AF14" s="58">
        <v>207</v>
      </c>
      <c r="AG14" s="58">
        <v>199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7" customFormat="1" ht="12" customHeight="1">
      <c r="A15" s="53"/>
      <c r="B15" s="17" t="s">
        <v>63</v>
      </c>
      <c r="C15" s="59">
        <v>567</v>
      </c>
      <c r="D15" s="59">
        <v>572</v>
      </c>
      <c r="E15" s="56">
        <v>569</v>
      </c>
      <c r="F15" s="56">
        <v>565</v>
      </c>
      <c r="G15" s="33">
        <v>544</v>
      </c>
      <c r="H15" s="33">
        <v>560</v>
      </c>
      <c r="I15" s="33">
        <v>549</v>
      </c>
      <c r="J15" s="33">
        <v>573</v>
      </c>
      <c r="K15" s="33">
        <v>564</v>
      </c>
      <c r="L15" s="33">
        <v>570</v>
      </c>
      <c r="M15" s="33">
        <v>543</v>
      </c>
      <c r="N15" s="33">
        <v>499</v>
      </c>
      <c r="O15" s="33">
        <v>499</v>
      </c>
      <c r="P15" s="23">
        <v>471</v>
      </c>
      <c r="Q15" s="23">
        <f>194+259</f>
        <v>453</v>
      </c>
      <c r="R15" s="23">
        <v>442</v>
      </c>
      <c r="S15" s="23">
        <v>426</v>
      </c>
      <c r="T15" s="23">
        <v>423</v>
      </c>
      <c r="U15" s="23">
        <v>416</v>
      </c>
      <c r="V15" s="32">
        <v>443</v>
      </c>
      <c r="W15" s="32">
        <v>432</v>
      </c>
      <c r="X15" s="32">
        <v>447</v>
      </c>
      <c r="Y15" s="32">
        <v>485</v>
      </c>
      <c r="Z15" s="32">
        <v>505</v>
      </c>
      <c r="AA15" s="32">
        <v>485</v>
      </c>
      <c r="AB15" s="32">
        <v>475</v>
      </c>
      <c r="AC15" s="32">
        <v>441</v>
      </c>
      <c r="AD15" s="32">
        <v>440</v>
      </c>
      <c r="AE15" s="32">
        <v>463</v>
      </c>
      <c r="AF15" s="58">
        <v>442</v>
      </c>
      <c r="AG15" s="58">
        <v>441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7" customFormat="1" ht="12" customHeight="1">
      <c r="A16" s="53"/>
      <c r="B16" s="17" t="s">
        <v>64</v>
      </c>
      <c r="C16" s="59">
        <v>340</v>
      </c>
      <c r="D16" s="59">
        <v>353</v>
      </c>
      <c r="E16" s="56">
        <v>363</v>
      </c>
      <c r="F16" s="56">
        <v>359</v>
      </c>
      <c r="G16" s="33">
        <v>367</v>
      </c>
      <c r="H16" s="33">
        <v>371</v>
      </c>
      <c r="I16" s="33">
        <v>367</v>
      </c>
      <c r="J16" s="33">
        <v>367</v>
      </c>
      <c r="K16" s="33">
        <v>370</v>
      </c>
      <c r="L16" s="33">
        <v>355</v>
      </c>
      <c r="M16" s="33">
        <v>342</v>
      </c>
      <c r="N16" s="33">
        <v>310</v>
      </c>
      <c r="O16" s="33">
        <v>305</v>
      </c>
      <c r="P16" s="23">
        <v>300</v>
      </c>
      <c r="Q16" s="23">
        <v>306</v>
      </c>
      <c r="R16" s="23">
        <v>297</v>
      </c>
      <c r="S16" s="23">
        <v>302</v>
      </c>
      <c r="T16" s="23">
        <v>297</v>
      </c>
      <c r="U16" s="23">
        <v>298</v>
      </c>
      <c r="V16" s="32">
        <v>294</v>
      </c>
      <c r="W16" s="32">
        <v>301</v>
      </c>
      <c r="X16" s="32">
        <v>282</v>
      </c>
      <c r="Y16" s="32">
        <v>257</v>
      </c>
      <c r="Z16" s="32">
        <v>231</v>
      </c>
      <c r="AA16" s="32">
        <v>206</v>
      </c>
      <c r="AB16" s="32">
        <v>187</v>
      </c>
      <c r="AC16" s="32">
        <v>179</v>
      </c>
      <c r="AD16" s="32">
        <v>199</v>
      </c>
      <c r="AE16" s="32">
        <v>214</v>
      </c>
      <c r="AF16" s="58">
        <v>253</v>
      </c>
      <c r="AG16" s="58">
        <v>262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" customFormat="1" ht="12" customHeight="1">
      <c r="A17" s="47" t="s">
        <v>65</v>
      </c>
      <c r="B17" s="47"/>
      <c r="C17" s="44">
        <v>2011</v>
      </c>
      <c r="D17" s="44">
        <f aca="true" t="shared" si="3" ref="C17:AG17">SUM(D18:D19)</f>
        <v>2013</v>
      </c>
      <c r="E17" s="44">
        <f t="shared" si="3"/>
        <v>2027</v>
      </c>
      <c r="F17" s="44">
        <f t="shared" si="3"/>
        <v>2085</v>
      </c>
      <c r="G17" s="44">
        <f t="shared" si="3"/>
        <v>2083</v>
      </c>
      <c r="H17" s="44">
        <f t="shared" si="3"/>
        <v>2084</v>
      </c>
      <c r="I17" s="44">
        <f t="shared" si="3"/>
        <v>2042</v>
      </c>
      <c r="J17" s="44">
        <f t="shared" si="3"/>
        <v>2047</v>
      </c>
      <c r="K17" s="44">
        <f t="shared" si="3"/>
        <v>2013</v>
      </c>
      <c r="L17" s="44">
        <f t="shared" si="3"/>
        <v>1988</v>
      </c>
      <c r="M17" s="44">
        <f t="shared" si="3"/>
        <v>1947</v>
      </c>
      <c r="N17" s="44">
        <f t="shared" si="3"/>
        <v>1951</v>
      </c>
      <c r="O17" s="44">
        <f t="shared" si="3"/>
        <v>1948</v>
      </c>
      <c r="P17" s="44">
        <f t="shared" si="3"/>
        <v>1943</v>
      </c>
      <c r="Q17" s="44">
        <f t="shared" si="3"/>
        <v>1898</v>
      </c>
      <c r="R17" s="44">
        <f t="shared" si="3"/>
        <v>1831</v>
      </c>
      <c r="S17" s="44">
        <f t="shared" si="3"/>
        <v>1793</v>
      </c>
      <c r="T17" s="44">
        <f t="shared" si="3"/>
        <v>1783</v>
      </c>
      <c r="U17" s="44">
        <f t="shared" si="3"/>
        <v>1774</v>
      </c>
      <c r="V17" s="44">
        <f t="shared" si="3"/>
        <v>1721</v>
      </c>
      <c r="W17" s="44">
        <f t="shared" si="3"/>
        <v>1675</v>
      </c>
      <c r="X17" s="44">
        <f t="shared" si="3"/>
        <v>1651</v>
      </c>
      <c r="Y17" s="44">
        <f t="shared" si="3"/>
        <v>1668</v>
      </c>
      <c r="Z17" s="44">
        <f t="shared" si="3"/>
        <v>1642</v>
      </c>
      <c r="AA17" s="44">
        <f t="shared" si="3"/>
        <v>1625</v>
      </c>
      <c r="AB17" s="44">
        <f t="shared" si="3"/>
        <v>1570</v>
      </c>
      <c r="AC17" s="44">
        <f t="shared" si="3"/>
        <v>1521</v>
      </c>
      <c r="AD17" s="44">
        <f t="shared" si="3"/>
        <v>1449</v>
      </c>
      <c r="AE17" s="44">
        <f t="shared" si="3"/>
        <v>1438</v>
      </c>
      <c r="AF17" s="44">
        <f t="shared" si="3"/>
        <v>1457</v>
      </c>
      <c r="AG17" s="44">
        <f t="shared" si="3"/>
        <v>1526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" customFormat="1" ht="12" customHeight="1">
      <c r="A18" s="54"/>
      <c r="B18" s="17" t="s">
        <v>66</v>
      </c>
      <c r="C18" s="59">
        <v>1049</v>
      </c>
      <c r="D18" s="59">
        <v>1044</v>
      </c>
      <c r="E18" s="56">
        <v>1053</v>
      </c>
      <c r="F18" s="56">
        <v>1075</v>
      </c>
      <c r="G18" s="34">
        <v>1067</v>
      </c>
      <c r="H18" s="34">
        <v>1055</v>
      </c>
      <c r="I18" s="34">
        <v>1032</v>
      </c>
      <c r="J18" s="34">
        <v>1043</v>
      </c>
      <c r="K18" s="34">
        <v>1038</v>
      </c>
      <c r="L18" s="34">
        <v>1023</v>
      </c>
      <c r="M18" s="34">
        <v>999</v>
      </c>
      <c r="N18" s="34">
        <v>1012</v>
      </c>
      <c r="O18" s="34">
        <v>1029</v>
      </c>
      <c r="P18" s="34">
        <v>1029</v>
      </c>
      <c r="Q18" s="34">
        <v>993</v>
      </c>
      <c r="R18" s="23">
        <v>954</v>
      </c>
      <c r="S18" s="23">
        <v>915</v>
      </c>
      <c r="T18" s="23">
        <v>943</v>
      </c>
      <c r="U18" s="23">
        <v>925</v>
      </c>
      <c r="V18" s="32">
        <v>900</v>
      </c>
      <c r="W18" s="32">
        <v>881</v>
      </c>
      <c r="X18" s="32">
        <v>869</v>
      </c>
      <c r="Y18" s="32">
        <v>878</v>
      </c>
      <c r="Z18" s="32">
        <v>858</v>
      </c>
      <c r="AA18" s="32">
        <v>847</v>
      </c>
      <c r="AB18" s="32">
        <v>820</v>
      </c>
      <c r="AC18" s="32">
        <v>801</v>
      </c>
      <c r="AD18" s="32">
        <v>779</v>
      </c>
      <c r="AE18" s="32">
        <v>767</v>
      </c>
      <c r="AF18" s="57">
        <v>772</v>
      </c>
      <c r="AG18" s="57">
        <v>802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" customFormat="1" ht="12" customHeight="1">
      <c r="A19" s="54"/>
      <c r="B19" s="17" t="s">
        <v>67</v>
      </c>
      <c r="C19" s="59">
        <v>962</v>
      </c>
      <c r="D19" s="59">
        <v>969</v>
      </c>
      <c r="E19" s="56">
        <v>974</v>
      </c>
      <c r="F19" s="56">
        <v>1010</v>
      </c>
      <c r="G19" s="34">
        <v>1016</v>
      </c>
      <c r="H19" s="34">
        <v>1029</v>
      </c>
      <c r="I19" s="34">
        <v>1010</v>
      </c>
      <c r="J19" s="34">
        <v>1004</v>
      </c>
      <c r="K19" s="33">
        <v>975</v>
      </c>
      <c r="L19" s="33">
        <v>965</v>
      </c>
      <c r="M19" s="33">
        <v>948</v>
      </c>
      <c r="N19" s="33">
        <v>939</v>
      </c>
      <c r="O19" s="33">
        <v>919</v>
      </c>
      <c r="P19" s="23">
        <v>914</v>
      </c>
      <c r="Q19" s="23">
        <f>209+155+106+340+95</f>
        <v>905</v>
      </c>
      <c r="R19" s="23">
        <v>877</v>
      </c>
      <c r="S19" s="23">
        <v>878</v>
      </c>
      <c r="T19" s="23">
        <v>840</v>
      </c>
      <c r="U19" s="23">
        <v>849</v>
      </c>
      <c r="V19" s="32">
        <v>821</v>
      </c>
      <c r="W19" s="32">
        <v>794</v>
      </c>
      <c r="X19" s="32">
        <v>782</v>
      </c>
      <c r="Y19" s="32">
        <v>790</v>
      </c>
      <c r="Z19" s="32">
        <v>784</v>
      </c>
      <c r="AA19" s="32">
        <v>778</v>
      </c>
      <c r="AB19" s="32">
        <v>750</v>
      </c>
      <c r="AC19" s="32">
        <v>720</v>
      </c>
      <c r="AD19" s="32">
        <v>670</v>
      </c>
      <c r="AE19" s="32">
        <v>671</v>
      </c>
      <c r="AF19" s="58">
        <v>685</v>
      </c>
      <c r="AG19" s="58">
        <v>724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7" customFormat="1" ht="12" customHeight="1">
      <c r="A20" s="48" t="s">
        <v>25</v>
      </c>
      <c r="B20" s="48"/>
      <c r="C20" s="44">
        <v>2243</v>
      </c>
      <c r="D20" s="44">
        <f aca="true" t="shared" si="4" ref="C20:AG20">SUM(D21:D24)</f>
        <v>2194</v>
      </c>
      <c r="E20" s="44">
        <f t="shared" si="4"/>
        <v>2180</v>
      </c>
      <c r="F20" s="44">
        <f t="shared" si="4"/>
        <v>2172</v>
      </c>
      <c r="G20" s="44">
        <f t="shared" si="4"/>
        <v>2178</v>
      </c>
      <c r="H20" s="44">
        <f t="shared" si="4"/>
        <v>2186</v>
      </c>
      <c r="I20" s="44">
        <f t="shared" si="4"/>
        <v>2230</v>
      </c>
      <c r="J20" s="44">
        <f t="shared" si="4"/>
        <v>2184</v>
      </c>
      <c r="K20" s="44">
        <f t="shared" si="4"/>
        <v>2157</v>
      </c>
      <c r="L20" s="44">
        <f t="shared" si="4"/>
        <v>2122</v>
      </c>
      <c r="M20" s="44">
        <f t="shared" si="4"/>
        <v>2093</v>
      </c>
      <c r="N20" s="44">
        <f t="shared" si="4"/>
        <v>2022</v>
      </c>
      <c r="O20" s="44">
        <f t="shared" si="4"/>
        <v>2068</v>
      </c>
      <c r="P20" s="44">
        <f t="shared" si="4"/>
        <v>2058</v>
      </c>
      <c r="Q20" s="44">
        <f t="shared" si="4"/>
        <v>2008</v>
      </c>
      <c r="R20" s="44">
        <f t="shared" si="4"/>
        <v>2013</v>
      </c>
      <c r="S20" s="44">
        <f t="shared" si="4"/>
        <v>2025</v>
      </c>
      <c r="T20" s="44">
        <f t="shared" si="4"/>
        <v>2004</v>
      </c>
      <c r="U20" s="44">
        <f t="shared" si="4"/>
        <v>1992</v>
      </c>
      <c r="V20" s="44">
        <f t="shared" si="4"/>
        <v>1974</v>
      </c>
      <c r="W20" s="44">
        <f t="shared" si="4"/>
        <v>1988</v>
      </c>
      <c r="X20" s="44">
        <f t="shared" si="4"/>
        <v>1976</v>
      </c>
      <c r="Y20" s="44">
        <f t="shared" si="4"/>
        <v>1946</v>
      </c>
      <c r="Z20" s="44">
        <f t="shared" si="4"/>
        <v>1988</v>
      </c>
      <c r="AA20" s="44">
        <f t="shared" si="4"/>
        <v>1975</v>
      </c>
      <c r="AB20" s="44">
        <f t="shared" si="4"/>
        <v>1928</v>
      </c>
      <c r="AC20" s="44">
        <f t="shared" si="4"/>
        <v>1886</v>
      </c>
      <c r="AD20" s="44">
        <f t="shared" si="4"/>
        <v>1862</v>
      </c>
      <c r="AE20" s="44">
        <f t="shared" si="4"/>
        <v>1829</v>
      </c>
      <c r="AF20" s="44">
        <f t="shared" si="4"/>
        <v>1752</v>
      </c>
      <c r="AG20" s="44">
        <f t="shared" si="4"/>
        <v>1723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" customFormat="1" ht="12" customHeight="1">
      <c r="A21" s="54"/>
      <c r="B21" s="17" t="s">
        <v>68</v>
      </c>
      <c r="C21" s="59">
        <v>318</v>
      </c>
      <c r="D21" s="59">
        <v>315</v>
      </c>
      <c r="E21" s="56">
        <v>321</v>
      </c>
      <c r="F21" s="56">
        <v>326</v>
      </c>
      <c r="G21" s="37">
        <v>324</v>
      </c>
      <c r="H21" s="37">
        <v>306</v>
      </c>
      <c r="I21" s="37">
        <v>305</v>
      </c>
      <c r="J21" s="37">
        <v>291</v>
      </c>
      <c r="K21" s="37">
        <v>287</v>
      </c>
      <c r="L21" s="37">
        <v>292</v>
      </c>
      <c r="M21" s="33">
        <v>279</v>
      </c>
      <c r="N21" s="33">
        <v>260</v>
      </c>
      <c r="O21" s="33">
        <v>257</v>
      </c>
      <c r="P21" s="23">
        <v>257</v>
      </c>
      <c r="Q21" s="23">
        <v>252</v>
      </c>
      <c r="R21" s="23">
        <v>275</v>
      </c>
      <c r="S21" s="23">
        <v>264</v>
      </c>
      <c r="T21" s="23">
        <v>260</v>
      </c>
      <c r="U21" s="23">
        <v>255</v>
      </c>
      <c r="V21" s="32">
        <v>216</v>
      </c>
      <c r="W21" s="36">
        <v>201</v>
      </c>
      <c r="X21" s="32">
        <v>194</v>
      </c>
      <c r="Y21" s="32">
        <v>185</v>
      </c>
      <c r="Z21" s="32">
        <v>175</v>
      </c>
      <c r="AA21" s="32">
        <v>180</v>
      </c>
      <c r="AB21" s="32">
        <v>172</v>
      </c>
      <c r="AC21" s="32">
        <v>180</v>
      </c>
      <c r="AD21" s="32">
        <v>179</v>
      </c>
      <c r="AE21" s="32">
        <v>192</v>
      </c>
      <c r="AF21" s="57">
        <v>159</v>
      </c>
      <c r="AG21" s="57">
        <v>154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8" customFormat="1" ht="12" customHeight="1">
      <c r="A22" s="54"/>
      <c r="B22" s="17" t="s">
        <v>69</v>
      </c>
      <c r="C22" s="59">
        <v>477</v>
      </c>
      <c r="D22" s="59">
        <v>457</v>
      </c>
      <c r="E22" s="56">
        <v>455</v>
      </c>
      <c r="F22" s="56">
        <v>480</v>
      </c>
      <c r="G22" s="33">
        <v>498</v>
      </c>
      <c r="H22" s="33">
        <v>504</v>
      </c>
      <c r="I22" s="33">
        <v>507</v>
      </c>
      <c r="J22" s="33">
        <v>496</v>
      </c>
      <c r="K22" s="33">
        <v>486</v>
      </c>
      <c r="L22" s="33">
        <v>476</v>
      </c>
      <c r="M22" s="33">
        <v>463</v>
      </c>
      <c r="N22" s="33">
        <v>440</v>
      </c>
      <c r="O22" s="33">
        <v>458</v>
      </c>
      <c r="P22" s="23">
        <v>442</v>
      </c>
      <c r="Q22" s="23">
        <v>395</v>
      </c>
      <c r="R22" s="23">
        <v>390</v>
      </c>
      <c r="S22" s="23">
        <v>390</v>
      </c>
      <c r="T22" s="23">
        <v>376</v>
      </c>
      <c r="U22" s="23">
        <v>380</v>
      </c>
      <c r="V22" s="32">
        <v>429</v>
      </c>
      <c r="W22" s="32">
        <v>434</v>
      </c>
      <c r="X22" s="32">
        <v>429</v>
      </c>
      <c r="Y22" s="32">
        <v>442</v>
      </c>
      <c r="Z22" s="32">
        <v>468</v>
      </c>
      <c r="AA22" s="32">
        <v>464</v>
      </c>
      <c r="AB22" s="32">
        <v>460</v>
      </c>
      <c r="AC22" s="32">
        <v>433</v>
      </c>
      <c r="AD22" s="32">
        <v>411</v>
      </c>
      <c r="AE22" s="32">
        <v>392</v>
      </c>
      <c r="AF22" s="58">
        <v>389</v>
      </c>
      <c r="AG22" s="58">
        <v>340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7" customFormat="1" ht="12" customHeight="1">
      <c r="A23" s="53"/>
      <c r="B23" s="17" t="s">
        <v>70</v>
      </c>
      <c r="C23" s="59">
        <v>429</v>
      </c>
      <c r="D23" s="59">
        <v>397</v>
      </c>
      <c r="E23" s="56">
        <v>393</v>
      </c>
      <c r="F23" s="56">
        <v>379</v>
      </c>
      <c r="G23" s="33">
        <v>370</v>
      </c>
      <c r="H23" s="33">
        <v>373</v>
      </c>
      <c r="I23" s="33">
        <v>405</v>
      </c>
      <c r="J23" s="33">
        <v>375</v>
      </c>
      <c r="K23" s="33">
        <v>363</v>
      </c>
      <c r="L23" s="33">
        <v>343</v>
      </c>
      <c r="M23" s="33">
        <v>331</v>
      </c>
      <c r="N23" s="33">
        <v>305</v>
      </c>
      <c r="O23" s="33">
        <v>313</v>
      </c>
      <c r="P23" s="23">
        <v>339</v>
      </c>
      <c r="Q23" s="23">
        <f>121+224</f>
        <v>345</v>
      </c>
      <c r="R23" s="23">
        <v>346</v>
      </c>
      <c r="S23" s="23">
        <v>356</v>
      </c>
      <c r="T23" s="23">
        <v>366</v>
      </c>
      <c r="U23" s="23">
        <v>352</v>
      </c>
      <c r="V23" s="32">
        <v>344</v>
      </c>
      <c r="W23" s="32">
        <v>333</v>
      </c>
      <c r="X23" s="32">
        <v>337</v>
      </c>
      <c r="Y23" s="32">
        <v>334</v>
      </c>
      <c r="Z23" s="32">
        <v>370</v>
      </c>
      <c r="AA23" s="32">
        <v>366</v>
      </c>
      <c r="AB23" s="32">
        <v>335</v>
      </c>
      <c r="AC23" s="32">
        <v>313</v>
      </c>
      <c r="AD23" s="32">
        <v>303</v>
      </c>
      <c r="AE23" s="32">
        <v>272</v>
      </c>
      <c r="AF23" s="58">
        <v>257</v>
      </c>
      <c r="AG23" s="58">
        <v>282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8" customFormat="1" ht="12" customHeight="1">
      <c r="A24" s="54"/>
      <c r="B24" s="17" t="s">
        <v>71</v>
      </c>
      <c r="C24" s="59">
        <v>1019</v>
      </c>
      <c r="D24" s="59">
        <v>1025</v>
      </c>
      <c r="E24" s="56">
        <v>1011</v>
      </c>
      <c r="F24" s="56">
        <v>987</v>
      </c>
      <c r="G24" s="32">
        <v>986</v>
      </c>
      <c r="H24" s="32">
        <v>1003</v>
      </c>
      <c r="I24" s="32">
        <v>1013</v>
      </c>
      <c r="J24" s="32">
        <v>1022</v>
      </c>
      <c r="K24" s="32">
        <v>1021</v>
      </c>
      <c r="L24" s="32">
        <v>1011</v>
      </c>
      <c r="M24" s="32">
        <v>1020</v>
      </c>
      <c r="N24" s="32">
        <v>1017</v>
      </c>
      <c r="O24" s="32">
        <v>1040</v>
      </c>
      <c r="P24" s="32">
        <v>1020</v>
      </c>
      <c r="Q24" s="32">
        <f>237+315+246+218</f>
        <v>1016</v>
      </c>
      <c r="R24" s="32">
        <v>1002</v>
      </c>
      <c r="S24" s="32">
        <v>1015</v>
      </c>
      <c r="T24" s="32">
        <v>1002</v>
      </c>
      <c r="U24" s="32">
        <v>1005</v>
      </c>
      <c r="V24" s="32">
        <v>985</v>
      </c>
      <c r="W24" s="32">
        <v>1020</v>
      </c>
      <c r="X24" s="32">
        <v>1016</v>
      </c>
      <c r="Y24" s="32">
        <v>985</v>
      </c>
      <c r="Z24" s="32">
        <v>975</v>
      </c>
      <c r="AA24" s="32">
        <v>965</v>
      </c>
      <c r="AB24" s="32">
        <v>961</v>
      </c>
      <c r="AC24" s="32">
        <v>960</v>
      </c>
      <c r="AD24" s="32">
        <v>969</v>
      </c>
      <c r="AE24" s="32">
        <v>973</v>
      </c>
      <c r="AF24" s="58">
        <v>947</v>
      </c>
      <c r="AG24" s="58">
        <v>947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8" customFormat="1" ht="12" customHeight="1">
      <c r="A25" s="48" t="s">
        <v>35</v>
      </c>
      <c r="B25" s="48"/>
      <c r="C25" s="26">
        <v>2225</v>
      </c>
      <c r="D25" s="26">
        <f aca="true" t="shared" si="5" ref="C25:AG25">SUM(D26:D27)</f>
        <v>2174</v>
      </c>
      <c r="E25" s="26">
        <f t="shared" si="5"/>
        <v>2168</v>
      </c>
      <c r="F25" s="26">
        <f t="shared" si="5"/>
        <v>2177</v>
      </c>
      <c r="G25" s="26">
        <f t="shared" si="5"/>
        <v>2133</v>
      </c>
      <c r="H25" s="26">
        <f t="shared" si="5"/>
        <v>2059</v>
      </c>
      <c r="I25" s="26">
        <f t="shared" si="5"/>
        <v>2086</v>
      </c>
      <c r="J25" s="26">
        <f t="shared" si="5"/>
        <v>1966</v>
      </c>
      <c r="K25" s="26">
        <f t="shared" si="5"/>
        <v>1949</v>
      </c>
      <c r="L25" s="26">
        <f t="shared" si="5"/>
        <v>1864</v>
      </c>
      <c r="M25" s="26">
        <f t="shared" si="5"/>
        <v>1901</v>
      </c>
      <c r="N25" s="26">
        <f t="shared" si="5"/>
        <v>1889</v>
      </c>
      <c r="O25" s="26">
        <f t="shared" si="5"/>
        <v>1888</v>
      </c>
      <c r="P25" s="26">
        <f t="shared" si="5"/>
        <v>1833</v>
      </c>
      <c r="Q25" s="26">
        <f t="shared" si="5"/>
        <v>1823</v>
      </c>
      <c r="R25" s="26">
        <f t="shared" si="5"/>
        <v>1779</v>
      </c>
      <c r="S25" s="26">
        <f t="shared" si="5"/>
        <v>1774</v>
      </c>
      <c r="T25" s="26">
        <f t="shared" si="5"/>
        <v>1780</v>
      </c>
      <c r="U25" s="26">
        <f t="shared" si="5"/>
        <v>1686</v>
      </c>
      <c r="V25" s="26">
        <f t="shared" si="5"/>
        <v>1656</v>
      </c>
      <c r="W25" s="26">
        <f t="shared" si="5"/>
        <v>1604</v>
      </c>
      <c r="X25" s="26">
        <f t="shared" si="5"/>
        <v>1577</v>
      </c>
      <c r="Y25" s="26">
        <f t="shared" si="5"/>
        <v>1555</v>
      </c>
      <c r="Z25" s="26">
        <f t="shared" si="5"/>
        <v>1604</v>
      </c>
      <c r="AA25" s="26">
        <f t="shared" si="5"/>
        <v>1552</v>
      </c>
      <c r="AB25" s="26">
        <f t="shared" si="5"/>
        <v>1513</v>
      </c>
      <c r="AC25" s="26">
        <f t="shared" si="5"/>
        <v>1487</v>
      </c>
      <c r="AD25" s="26">
        <f t="shared" si="5"/>
        <v>1433</v>
      </c>
      <c r="AE25" s="26">
        <f t="shared" si="5"/>
        <v>1389</v>
      </c>
      <c r="AF25" s="26">
        <f t="shared" si="5"/>
        <v>1428</v>
      </c>
      <c r="AG25" s="26">
        <f t="shared" si="5"/>
        <v>1472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7" customFormat="1" ht="12" customHeight="1">
      <c r="A26" s="53"/>
      <c r="B26" s="17" t="s">
        <v>72</v>
      </c>
      <c r="C26" s="59">
        <v>1450</v>
      </c>
      <c r="D26" s="59">
        <v>1431</v>
      </c>
      <c r="E26" s="56">
        <v>1454</v>
      </c>
      <c r="F26" s="56">
        <v>1479</v>
      </c>
      <c r="G26" s="32">
        <v>1479</v>
      </c>
      <c r="H26" s="32">
        <v>1451</v>
      </c>
      <c r="I26" s="32">
        <v>1467</v>
      </c>
      <c r="J26" s="32">
        <v>1369</v>
      </c>
      <c r="K26" s="32">
        <v>1372</v>
      </c>
      <c r="L26" s="32">
        <v>1312</v>
      </c>
      <c r="M26" s="32">
        <v>1330</v>
      </c>
      <c r="N26" s="32">
        <v>1292</v>
      </c>
      <c r="O26" s="32">
        <v>1269</v>
      </c>
      <c r="P26" s="32">
        <v>1228</v>
      </c>
      <c r="Q26" s="32">
        <f>169+316+188+312+232</f>
        <v>1217</v>
      </c>
      <c r="R26" s="32">
        <v>1174</v>
      </c>
      <c r="S26" s="32">
        <v>1163</v>
      </c>
      <c r="T26" s="32">
        <v>1152</v>
      </c>
      <c r="U26" s="32">
        <v>1084</v>
      </c>
      <c r="V26" s="32">
        <v>1068</v>
      </c>
      <c r="W26" s="32">
        <v>1037</v>
      </c>
      <c r="X26" s="32">
        <v>1013</v>
      </c>
      <c r="Y26" s="32">
        <v>986</v>
      </c>
      <c r="Z26" s="32">
        <v>1005</v>
      </c>
      <c r="AA26" s="32">
        <v>966</v>
      </c>
      <c r="AB26" s="32">
        <v>958</v>
      </c>
      <c r="AC26" s="32">
        <v>959</v>
      </c>
      <c r="AD26" s="32">
        <v>950</v>
      </c>
      <c r="AE26" s="32">
        <v>933</v>
      </c>
      <c r="AF26" s="57">
        <v>980</v>
      </c>
      <c r="AG26" s="57">
        <v>1016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8" customFormat="1" ht="12" customHeight="1">
      <c r="A27" s="54"/>
      <c r="B27" s="17" t="s">
        <v>73</v>
      </c>
      <c r="C27" s="59">
        <v>775</v>
      </c>
      <c r="D27" s="59">
        <v>743</v>
      </c>
      <c r="E27" s="56">
        <v>714</v>
      </c>
      <c r="F27" s="56">
        <v>698</v>
      </c>
      <c r="G27" s="33">
        <v>654</v>
      </c>
      <c r="H27" s="33">
        <v>608</v>
      </c>
      <c r="I27" s="33">
        <v>619</v>
      </c>
      <c r="J27" s="33">
        <v>597</v>
      </c>
      <c r="K27" s="33">
        <v>577</v>
      </c>
      <c r="L27" s="33">
        <v>552</v>
      </c>
      <c r="M27" s="33">
        <v>571</v>
      </c>
      <c r="N27" s="33">
        <v>597</v>
      </c>
      <c r="O27" s="33">
        <v>619</v>
      </c>
      <c r="P27" s="23">
        <v>605</v>
      </c>
      <c r="Q27" s="23">
        <f>317+82+207</f>
        <v>606</v>
      </c>
      <c r="R27" s="23">
        <v>605</v>
      </c>
      <c r="S27" s="23">
        <v>611</v>
      </c>
      <c r="T27" s="23">
        <v>628</v>
      </c>
      <c r="U27" s="23">
        <v>602</v>
      </c>
      <c r="V27" s="32">
        <v>588</v>
      </c>
      <c r="W27" s="32">
        <v>567</v>
      </c>
      <c r="X27" s="32">
        <v>564</v>
      </c>
      <c r="Y27" s="32">
        <v>569</v>
      </c>
      <c r="Z27" s="32">
        <v>599</v>
      </c>
      <c r="AA27" s="32">
        <v>586</v>
      </c>
      <c r="AB27" s="32">
        <v>555</v>
      </c>
      <c r="AC27" s="32">
        <v>528</v>
      </c>
      <c r="AD27" s="32">
        <v>483</v>
      </c>
      <c r="AE27" s="32">
        <v>456</v>
      </c>
      <c r="AF27" s="58">
        <v>448</v>
      </c>
      <c r="AG27" s="58">
        <v>456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8" customFormat="1" ht="12" customHeight="1">
      <c r="A28" s="49" t="s">
        <v>74</v>
      </c>
      <c r="B28" s="49"/>
      <c r="C28" s="45">
        <f>+C14+C23+C22+C15</f>
        <v>1665</v>
      </c>
      <c r="D28" s="45">
        <f aca="true" t="shared" si="6" ref="D28:AG28">+D14+D23+D22+D15</f>
        <v>1633</v>
      </c>
      <c r="E28" s="45">
        <f t="shared" si="6"/>
        <v>1631</v>
      </c>
      <c r="F28" s="45">
        <f t="shared" si="6"/>
        <v>1643</v>
      </c>
      <c r="G28" s="45">
        <f t="shared" si="6"/>
        <v>1627</v>
      </c>
      <c r="H28" s="45">
        <f t="shared" si="6"/>
        <v>1655</v>
      </c>
      <c r="I28" s="45">
        <f t="shared" si="6"/>
        <v>1684</v>
      </c>
      <c r="J28" s="45">
        <f t="shared" si="6"/>
        <v>1668</v>
      </c>
      <c r="K28" s="45">
        <f t="shared" si="6"/>
        <v>1643</v>
      </c>
      <c r="L28" s="45">
        <f t="shared" si="6"/>
        <v>1620</v>
      </c>
      <c r="M28" s="45">
        <f t="shared" si="6"/>
        <v>1563</v>
      </c>
      <c r="N28" s="45">
        <f t="shared" si="6"/>
        <v>1446</v>
      </c>
      <c r="O28" s="45">
        <f t="shared" si="6"/>
        <v>1460</v>
      </c>
      <c r="P28" s="45">
        <f t="shared" si="6"/>
        <v>1441</v>
      </c>
      <c r="Q28" s="45">
        <f t="shared" si="6"/>
        <v>1373</v>
      </c>
      <c r="R28" s="45">
        <f t="shared" si="6"/>
        <v>1370</v>
      </c>
      <c r="S28" s="45">
        <f t="shared" si="6"/>
        <v>1377</v>
      </c>
      <c r="T28" s="45">
        <f t="shared" si="6"/>
        <v>1365</v>
      </c>
      <c r="U28" s="45">
        <f t="shared" si="6"/>
        <v>1361</v>
      </c>
      <c r="V28" s="45">
        <f t="shared" si="6"/>
        <v>1434</v>
      </c>
      <c r="W28" s="45">
        <f t="shared" si="6"/>
        <v>1411</v>
      </c>
      <c r="X28" s="45">
        <f t="shared" si="6"/>
        <v>1425</v>
      </c>
      <c r="Y28" s="45">
        <f t="shared" si="6"/>
        <v>1478</v>
      </c>
      <c r="Z28" s="45">
        <f t="shared" si="6"/>
        <v>1566</v>
      </c>
      <c r="AA28" s="45">
        <f t="shared" si="6"/>
        <v>1534</v>
      </c>
      <c r="AB28" s="45">
        <f t="shared" si="6"/>
        <v>1476</v>
      </c>
      <c r="AC28" s="45">
        <f t="shared" si="6"/>
        <v>1402</v>
      </c>
      <c r="AD28" s="45">
        <f t="shared" si="6"/>
        <v>1373</v>
      </c>
      <c r="AE28" s="45">
        <f t="shared" si="6"/>
        <v>1335</v>
      </c>
      <c r="AF28" s="45">
        <f t="shared" si="6"/>
        <v>1295</v>
      </c>
      <c r="AG28" s="45">
        <f t="shared" si="6"/>
        <v>1262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9" customFormat="1" ht="12" customHeight="1">
      <c r="A29" s="49" t="s">
        <v>75</v>
      </c>
      <c r="B29" s="49"/>
      <c r="C29" s="45">
        <f>+C5+C6+C7+C9+C10+C11+C13+C16+C18+C19+C21+C24+C26+C27</f>
        <v>11338</v>
      </c>
      <c r="D29" s="45">
        <f aca="true" t="shared" si="7" ref="D29:AG29">+D5+D6+D7+D9+D10+D11+D13+D16+D18+D19+D21+D24+D26+D27</f>
        <v>11315</v>
      </c>
      <c r="E29" s="45">
        <f t="shared" si="7"/>
        <v>11380</v>
      </c>
      <c r="F29" s="45">
        <f t="shared" si="7"/>
        <v>11527</v>
      </c>
      <c r="G29" s="45">
        <f t="shared" si="7"/>
        <v>11509</v>
      </c>
      <c r="H29" s="45">
        <f t="shared" si="7"/>
        <v>11425</v>
      </c>
      <c r="I29" s="45">
        <f t="shared" si="7"/>
        <v>11407</v>
      </c>
      <c r="J29" s="45">
        <f t="shared" si="7"/>
        <v>11282</v>
      </c>
      <c r="K29" s="45">
        <f t="shared" si="7"/>
        <v>11073</v>
      </c>
      <c r="L29" s="45">
        <f t="shared" si="7"/>
        <v>10863</v>
      </c>
      <c r="M29" s="45">
        <f t="shared" si="7"/>
        <v>10774</v>
      </c>
      <c r="N29" s="45">
        <f t="shared" si="7"/>
        <v>10607</v>
      </c>
      <c r="O29" s="45">
        <f t="shared" si="7"/>
        <v>10507</v>
      </c>
      <c r="P29" s="45">
        <f t="shared" si="7"/>
        <v>10370</v>
      </c>
      <c r="Q29" s="45">
        <f t="shared" si="7"/>
        <v>10242</v>
      </c>
      <c r="R29" s="45">
        <f t="shared" si="7"/>
        <v>10044</v>
      </c>
      <c r="S29" s="45">
        <f t="shared" si="7"/>
        <v>9941</v>
      </c>
      <c r="T29" s="45">
        <f t="shared" si="7"/>
        <v>9778</v>
      </c>
      <c r="U29" s="45">
        <f t="shared" si="7"/>
        <v>9524</v>
      </c>
      <c r="V29" s="45">
        <f t="shared" si="7"/>
        <v>9286</v>
      </c>
      <c r="W29" s="45">
        <f t="shared" si="7"/>
        <v>9068</v>
      </c>
      <c r="X29" s="45">
        <f t="shared" si="7"/>
        <v>8827</v>
      </c>
      <c r="Y29" s="45">
        <f t="shared" si="7"/>
        <v>8682</v>
      </c>
      <c r="Z29" s="45">
        <f t="shared" si="7"/>
        <v>8573</v>
      </c>
      <c r="AA29" s="45">
        <f t="shared" si="7"/>
        <v>8428</v>
      </c>
      <c r="AB29" s="45">
        <f t="shared" si="7"/>
        <v>8203</v>
      </c>
      <c r="AC29" s="45">
        <f t="shared" si="7"/>
        <v>8008</v>
      </c>
      <c r="AD29" s="45">
        <f t="shared" si="7"/>
        <v>7884</v>
      </c>
      <c r="AE29" s="45">
        <f t="shared" si="7"/>
        <v>7796</v>
      </c>
      <c r="AF29" s="45">
        <f t="shared" si="7"/>
        <v>7862</v>
      </c>
      <c r="AG29" s="45">
        <f t="shared" si="7"/>
        <v>8122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>
      <c r="A30" s="50" t="s">
        <v>38</v>
      </c>
      <c r="B30" s="50"/>
      <c r="C30" s="46">
        <f>+C4+C8+C12+C17+C20+C25</f>
        <v>13003</v>
      </c>
      <c r="D30" s="46">
        <f aca="true" t="shared" si="8" ref="D30:AG30">+D4+D8+D12+D17+D20+D25</f>
        <v>12948</v>
      </c>
      <c r="E30" s="46">
        <f t="shared" si="8"/>
        <v>13011</v>
      </c>
      <c r="F30" s="46">
        <f t="shared" si="8"/>
        <v>13170</v>
      </c>
      <c r="G30" s="46">
        <f t="shared" si="8"/>
        <v>13136</v>
      </c>
      <c r="H30" s="46">
        <f t="shared" si="8"/>
        <v>13080</v>
      </c>
      <c r="I30" s="46">
        <f t="shared" si="8"/>
        <v>13091</v>
      </c>
      <c r="J30" s="46">
        <f t="shared" si="8"/>
        <v>12950</v>
      </c>
      <c r="K30" s="46">
        <f t="shared" si="8"/>
        <v>12716</v>
      </c>
      <c r="L30" s="46">
        <f t="shared" si="8"/>
        <v>12483</v>
      </c>
      <c r="M30" s="46">
        <f t="shared" si="8"/>
        <v>12337</v>
      </c>
      <c r="N30" s="46">
        <f t="shared" si="8"/>
        <v>12053</v>
      </c>
      <c r="O30" s="46">
        <f t="shared" si="8"/>
        <v>11967</v>
      </c>
      <c r="P30" s="46">
        <f t="shared" si="8"/>
        <v>11811</v>
      </c>
      <c r="Q30" s="46">
        <f t="shared" si="8"/>
        <v>11615</v>
      </c>
      <c r="R30" s="46">
        <f t="shared" si="8"/>
        <v>11414</v>
      </c>
      <c r="S30" s="46">
        <f t="shared" si="8"/>
        <v>11318</v>
      </c>
      <c r="T30" s="46">
        <f t="shared" si="8"/>
        <v>11143</v>
      </c>
      <c r="U30" s="46">
        <f t="shared" si="8"/>
        <v>10885</v>
      </c>
      <c r="V30" s="46">
        <f t="shared" si="8"/>
        <v>10720</v>
      </c>
      <c r="W30" s="46">
        <f t="shared" si="8"/>
        <v>10479</v>
      </c>
      <c r="X30" s="46">
        <f t="shared" si="8"/>
        <v>10252</v>
      </c>
      <c r="Y30" s="46">
        <f t="shared" si="8"/>
        <v>10160</v>
      </c>
      <c r="Z30" s="46">
        <f t="shared" si="8"/>
        <v>10139</v>
      </c>
      <c r="AA30" s="46">
        <f t="shared" si="8"/>
        <v>9962</v>
      </c>
      <c r="AB30" s="46">
        <f t="shared" si="8"/>
        <v>9679</v>
      </c>
      <c r="AC30" s="46">
        <f t="shared" si="8"/>
        <v>9410</v>
      </c>
      <c r="AD30" s="46">
        <f t="shared" si="8"/>
        <v>9257</v>
      </c>
      <c r="AE30" s="46">
        <f t="shared" si="8"/>
        <v>9131</v>
      </c>
      <c r="AF30" s="46">
        <f t="shared" si="8"/>
        <v>9157</v>
      </c>
      <c r="AG30" s="46">
        <f t="shared" si="8"/>
        <v>9384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5:256" ht="4.5" customHeight="1">
      <c r="E31"/>
      <c r="F31"/>
      <c r="G31"/>
      <c r="H31"/>
      <c r="I31"/>
      <c r="J31"/>
      <c r="K31"/>
      <c r="L31"/>
      <c r="M31"/>
      <c r="N31"/>
      <c r="O3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>
      <c r="A32" s="55" t="s">
        <v>85</v>
      </c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ht="12">
      <c r="I33" s="4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2"/>
  <headerFooter alignWithMargins="0">
    <oddHeader>&amp;R&amp;F</oddHeader>
    <oddFooter>&amp;LComune di Bologna - Dipartimento Programmazione</oddFooter>
  </headerFooter>
  <ignoredErrors>
    <ignoredError sqref="D4:AG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0"/>
  <sheetViews>
    <sheetView showZeros="0" zoomScale="89" zoomScaleNormal="89" zoomScalePageLayoutView="0" workbookViewId="0" topLeftCell="A1">
      <selection activeCell="A2" sqref="A2"/>
    </sheetView>
  </sheetViews>
  <sheetFormatPr defaultColWidth="10.875" defaultRowHeight="12"/>
  <cols>
    <col min="1" max="1" width="20.875" style="1" customWidth="1"/>
    <col min="2" max="12" width="7.125" style="1" customWidth="1"/>
    <col min="13" max="24" width="7.125" style="2" customWidth="1"/>
    <col min="25" max="25" width="7.625" style="2" bestFit="1" customWidth="1"/>
    <col min="26" max="16384" width="10.875" style="2" customWidth="1"/>
  </cols>
  <sheetData>
    <row r="1" spans="1:25" ht="15" customHeight="1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2" s="3" customFormat="1" ht="15" customHeight="1">
      <c r="A2" s="19" t="s">
        <v>52</v>
      </c>
      <c r="B2" s="20"/>
      <c r="C2" s="20"/>
      <c r="D2" s="20"/>
      <c r="E2" s="21" t="s">
        <v>79</v>
      </c>
      <c r="G2" s="21"/>
      <c r="H2" s="21"/>
      <c r="I2" s="22"/>
      <c r="J2" s="21"/>
      <c r="K2" s="20"/>
      <c r="L2" s="21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24.75" customHeight="1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39</v>
      </c>
      <c r="O3" s="25" t="s">
        <v>40</v>
      </c>
      <c r="P3" s="25" t="s">
        <v>41</v>
      </c>
      <c r="Q3" s="25" t="s">
        <v>42</v>
      </c>
      <c r="R3" s="25" t="s">
        <v>43</v>
      </c>
      <c r="S3" s="25" t="s">
        <v>45</v>
      </c>
      <c r="T3" s="25" t="s">
        <v>46</v>
      </c>
      <c r="U3" s="25" t="s">
        <v>47</v>
      </c>
      <c r="V3" s="25" t="s">
        <v>49</v>
      </c>
      <c r="W3" s="25" t="s">
        <v>48</v>
      </c>
      <c r="X3" s="25" t="s">
        <v>50</v>
      </c>
      <c r="Y3" s="25" t="s">
        <v>51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6" customFormat="1" ht="12" customHeight="1">
      <c r="A4" s="26" t="s">
        <v>13</v>
      </c>
      <c r="B4" s="27">
        <v>673</v>
      </c>
      <c r="C4" s="27">
        <v>629</v>
      </c>
      <c r="D4" s="27">
        <v>623</v>
      </c>
      <c r="E4" s="27">
        <v>642</v>
      </c>
      <c r="F4" s="27">
        <v>657</v>
      </c>
      <c r="G4" s="27">
        <v>649</v>
      </c>
      <c r="H4" s="27">
        <v>648</v>
      </c>
      <c r="I4" s="27">
        <v>680</v>
      </c>
      <c r="J4" s="27">
        <v>657</v>
      </c>
      <c r="K4" s="27">
        <v>669</v>
      </c>
      <c r="L4" s="27">
        <v>717</v>
      </c>
      <c r="M4" s="27">
        <v>731</v>
      </c>
      <c r="N4" s="28">
        <v>753</v>
      </c>
      <c r="O4" s="28">
        <v>787</v>
      </c>
      <c r="P4" s="29">
        <v>804</v>
      </c>
      <c r="Q4" s="29">
        <v>819</v>
      </c>
      <c r="R4" s="29">
        <v>836</v>
      </c>
      <c r="S4" s="29">
        <v>835</v>
      </c>
      <c r="T4" s="29">
        <v>853</v>
      </c>
      <c r="U4" s="29">
        <v>881</v>
      </c>
      <c r="V4" s="29">
        <v>887</v>
      </c>
      <c r="W4" s="29">
        <v>896</v>
      </c>
      <c r="X4" s="29">
        <v>900</v>
      </c>
      <c r="Y4" s="29">
        <v>916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7" customFormat="1" ht="12" customHeight="1">
      <c r="A5" s="26" t="s">
        <v>14</v>
      </c>
      <c r="B5" s="30">
        <f>SUM(B6:B8)</f>
        <v>1680</v>
      </c>
      <c r="C5" s="30">
        <f aca="true" t="shared" si="0" ref="C5:N5">SUM(C6:C8)</f>
        <v>1620</v>
      </c>
      <c r="D5" s="30">
        <f t="shared" si="0"/>
        <v>1576</v>
      </c>
      <c r="E5" s="30">
        <f t="shared" si="0"/>
        <v>1605</v>
      </c>
      <c r="F5" s="30">
        <f t="shared" si="0"/>
        <v>1607</v>
      </c>
      <c r="G5" s="30">
        <f t="shared" si="0"/>
        <v>1661</v>
      </c>
      <c r="H5" s="30">
        <f t="shared" si="0"/>
        <v>1715</v>
      </c>
      <c r="I5" s="30">
        <f t="shared" si="0"/>
        <v>1698</v>
      </c>
      <c r="J5" s="30">
        <f t="shared" si="0"/>
        <v>1717</v>
      </c>
      <c r="K5" s="30">
        <f t="shared" si="0"/>
        <v>1729</v>
      </c>
      <c r="L5" s="30">
        <f t="shared" si="0"/>
        <v>1830</v>
      </c>
      <c r="M5" s="30">
        <f t="shared" si="0"/>
        <v>1890</v>
      </c>
      <c r="N5" s="30">
        <f t="shared" si="0"/>
        <v>1914</v>
      </c>
      <c r="O5" s="30">
        <f>SUM(O6:O8)</f>
        <v>1984</v>
      </c>
      <c r="P5" s="30">
        <v>2026</v>
      </c>
      <c r="Q5" s="30">
        <v>2036</v>
      </c>
      <c r="R5" s="30">
        <f aca="true" t="shared" si="1" ref="R5:Y5">SUM(R6:R8)</f>
        <v>2096</v>
      </c>
      <c r="S5" s="30">
        <f t="shared" si="1"/>
        <v>2142</v>
      </c>
      <c r="T5" s="30">
        <f t="shared" si="1"/>
        <v>2124</v>
      </c>
      <c r="U5" s="30">
        <f t="shared" si="1"/>
        <v>2174</v>
      </c>
      <c r="V5" s="30">
        <f t="shared" si="1"/>
        <v>2202</v>
      </c>
      <c r="W5" s="30">
        <f t="shared" si="1"/>
        <v>2208</v>
      </c>
      <c r="X5" s="30">
        <f>SUM(X6:X8)</f>
        <v>2239</v>
      </c>
      <c r="Y5" s="30">
        <f t="shared" si="1"/>
        <v>2311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8" customFormat="1" ht="12" customHeight="1">
      <c r="A6" s="31" t="s">
        <v>15</v>
      </c>
      <c r="B6" s="32">
        <v>762</v>
      </c>
      <c r="C6" s="32">
        <v>740</v>
      </c>
      <c r="D6" s="32">
        <v>747</v>
      </c>
      <c r="E6" s="32">
        <v>753</v>
      </c>
      <c r="F6" s="32">
        <v>768</v>
      </c>
      <c r="G6" s="32">
        <v>786</v>
      </c>
      <c r="H6" s="32">
        <v>804</v>
      </c>
      <c r="I6" s="32">
        <v>793</v>
      </c>
      <c r="J6" s="32">
        <v>776</v>
      </c>
      <c r="K6" s="32">
        <v>760</v>
      </c>
      <c r="L6" s="32">
        <v>806</v>
      </c>
      <c r="M6" s="32">
        <v>826</v>
      </c>
      <c r="N6" s="23">
        <v>804</v>
      </c>
      <c r="O6" s="23">
        <v>849</v>
      </c>
      <c r="P6" s="23">
        <v>873</v>
      </c>
      <c r="Q6" s="23">
        <v>907</v>
      </c>
      <c r="R6" s="23">
        <f>218+231+222+229+45</f>
        <v>945</v>
      </c>
      <c r="S6" s="23">
        <v>957</v>
      </c>
      <c r="T6" s="33">
        <v>936</v>
      </c>
      <c r="U6" s="33">
        <v>991</v>
      </c>
      <c r="V6" s="34">
        <v>1013</v>
      </c>
      <c r="W6" s="34">
        <v>1001</v>
      </c>
      <c r="X6" s="34">
        <v>1026</v>
      </c>
      <c r="Y6" s="34">
        <v>1078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8" customFormat="1" ht="12" customHeight="1">
      <c r="A7" s="31" t="s">
        <v>16</v>
      </c>
      <c r="B7" s="32">
        <v>480</v>
      </c>
      <c r="C7" s="32">
        <v>478</v>
      </c>
      <c r="D7" s="32">
        <v>444</v>
      </c>
      <c r="E7" s="32">
        <v>459</v>
      </c>
      <c r="F7" s="32">
        <v>462</v>
      </c>
      <c r="G7" s="32">
        <v>493</v>
      </c>
      <c r="H7" s="32">
        <v>509</v>
      </c>
      <c r="I7" s="32">
        <v>497</v>
      </c>
      <c r="J7" s="32">
        <v>521</v>
      </c>
      <c r="K7" s="32">
        <v>538</v>
      </c>
      <c r="L7" s="32">
        <v>570</v>
      </c>
      <c r="M7" s="32">
        <v>604</v>
      </c>
      <c r="N7" s="23">
        <v>638</v>
      </c>
      <c r="O7" s="23">
        <v>654</v>
      </c>
      <c r="P7" s="23">
        <v>690</v>
      </c>
      <c r="Q7" s="23">
        <v>683</v>
      </c>
      <c r="R7" s="23">
        <f>121+118+218+246</f>
        <v>703</v>
      </c>
      <c r="S7" s="23">
        <v>726</v>
      </c>
      <c r="T7" s="33">
        <v>728</v>
      </c>
      <c r="U7" s="33">
        <v>723</v>
      </c>
      <c r="V7" s="33">
        <v>742</v>
      </c>
      <c r="W7" s="33">
        <v>739</v>
      </c>
      <c r="X7" s="33">
        <v>741</v>
      </c>
      <c r="Y7" s="33">
        <v>742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8" customFormat="1" ht="12" customHeight="1">
      <c r="A8" s="31" t="s">
        <v>17</v>
      </c>
      <c r="B8" s="32">
        <v>438</v>
      </c>
      <c r="C8" s="32">
        <v>402</v>
      </c>
      <c r="D8" s="32">
        <v>385</v>
      </c>
      <c r="E8" s="32">
        <v>393</v>
      </c>
      <c r="F8" s="32">
        <v>377</v>
      </c>
      <c r="G8" s="32">
        <v>382</v>
      </c>
      <c r="H8" s="32">
        <v>402</v>
      </c>
      <c r="I8" s="32">
        <v>408</v>
      </c>
      <c r="J8" s="32">
        <v>420</v>
      </c>
      <c r="K8" s="32">
        <v>431</v>
      </c>
      <c r="L8" s="32">
        <v>454</v>
      </c>
      <c r="M8" s="32">
        <v>460</v>
      </c>
      <c r="N8" s="23">
        <v>472</v>
      </c>
      <c r="O8" s="23">
        <v>481</v>
      </c>
      <c r="P8" s="23">
        <v>463</v>
      </c>
      <c r="Q8" s="23">
        <v>446</v>
      </c>
      <c r="R8" s="23">
        <f>98+350</f>
        <v>448</v>
      </c>
      <c r="S8" s="23">
        <v>459</v>
      </c>
      <c r="T8" s="33">
        <v>460</v>
      </c>
      <c r="U8" s="33">
        <v>460</v>
      </c>
      <c r="V8" s="33">
        <v>447</v>
      </c>
      <c r="W8" s="33">
        <v>468</v>
      </c>
      <c r="X8" s="33">
        <v>472</v>
      </c>
      <c r="Y8" s="33">
        <v>491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7" customFormat="1" ht="12" customHeight="1">
      <c r="A9" s="26" t="s">
        <v>18</v>
      </c>
      <c r="B9" s="30">
        <f>B10+B11</f>
        <v>703</v>
      </c>
      <c r="C9" s="30">
        <f aca="true" t="shared" si="2" ref="C9:N9">C10+C11</f>
        <v>695</v>
      </c>
      <c r="D9" s="30">
        <f t="shared" si="2"/>
        <v>677</v>
      </c>
      <c r="E9" s="30">
        <f t="shared" si="2"/>
        <v>639</v>
      </c>
      <c r="F9" s="30">
        <f t="shared" si="2"/>
        <v>620</v>
      </c>
      <c r="G9" s="30">
        <f t="shared" si="2"/>
        <v>662</v>
      </c>
      <c r="H9" s="30">
        <f t="shared" si="2"/>
        <v>691</v>
      </c>
      <c r="I9" s="30">
        <f t="shared" si="2"/>
        <v>736</v>
      </c>
      <c r="J9" s="30">
        <f t="shared" si="2"/>
        <v>742</v>
      </c>
      <c r="K9" s="30">
        <f t="shared" si="2"/>
        <v>729</v>
      </c>
      <c r="L9" s="30">
        <f t="shared" si="2"/>
        <v>733</v>
      </c>
      <c r="M9" s="30">
        <f t="shared" si="2"/>
        <v>737</v>
      </c>
      <c r="N9" s="28">
        <f t="shared" si="2"/>
        <v>714</v>
      </c>
      <c r="O9" s="28">
        <f>O10+O11</f>
        <v>720</v>
      </c>
      <c r="P9" s="28">
        <v>728</v>
      </c>
      <c r="Q9" s="28">
        <v>739</v>
      </c>
      <c r="R9" s="28">
        <f aca="true" t="shared" si="3" ref="R9:Y9">SUM(R10:R11)</f>
        <v>759</v>
      </c>
      <c r="S9" s="28">
        <f t="shared" si="3"/>
        <v>771</v>
      </c>
      <c r="T9" s="28">
        <f t="shared" si="3"/>
        <v>804</v>
      </c>
      <c r="U9" s="28">
        <f t="shared" si="3"/>
        <v>809</v>
      </c>
      <c r="V9" s="28">
        <f t="shared" si="3"/>
        <v>885</v>
      </c>
      <c r="W9" s="28">
        <f t="shared" si="3"/>
        <v>925</v>
      </c>
      <c r="X9" s="28">
        <f>SUM(X10:X11)</f>
        <v>934</v>
      </c>
      <c r="Y9" s="28">
        <f t="shared" si="3"/>
        <v>940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8" customFormat="1" ht="12" customHeight="1">
      <c r="A10" s="31" t="s">
        <v>19</v>
      </c>
      <c r="B10" s="32">
        <v>441</v>
      </c>
      <c r="C10" s="32">
        <v>442</v>
      </c>
      <c r="D10" s="32">
        <v>463</v>
      </c>
      <c r="E10" s="32">
        <v>440</v>
      </c>
      <c r="F10" s="32">
        <v>441</v>
      </c>
      <c r="G10" s="32">
        <v>475</v>
      </c>
      <c r="H10" s="32">
        <v>485</v>
      </c>
      <c r="I10" s="32">
        <v>505</v>
      </c>
      <c r="J10" s="32">
        <v>485</v>
      </c>
      <c r="K10" s="32">
        <v>447</v>
      </c>
      <c r="L10" s="32">
        <v>432</v>
      </c>
      <c r="M10" s="32">
        <v>443</v>
      </c>
      <c r="N10" s="23">
        <v>416</v>
      </c>
      <c r="O10" s="23">
        <v>423</v>
      </c>
      <c r="P10" s="23">
        <v>426</v>
      </c>
      <c r="Q10" s="23">
        <v>442</v>
      </c>
      <c r="R10" s="23">
        <f>194+259</f>
        <v>453</v>
      </c>
      <c r="S10" s="23">
        <v>471</v>
      </c>
      <c r="T10" s="33">
        <v>499</v>
      </c>
      <c r="U10" s="33">
        <v>499</v>
      </c>
      <c r="V10" s="33">
        <v>543</v>
      </c>
      <c r="W10" s="33">
        <v>570</v>
      </c>
      <c r="X10" s="33">
        <v>564</v>
      </c>
      <c r="Y10" s="33">
        <v>573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8" customFormat="1" ht="12" customHeight="1">
      <c r="A11" s="31" t="s">
        <v>20</v>
      </c>
      <c r="B11" s="32">
        <v>262</v>
      </c>
      <c r="C11" s="32">
        <v>253</v>
      </c>
      <c r="D11" s="32">
        <v>214</v>
      </c>
      <c r="E11" s="32">
        <v>199</v>
      </c>
      <c r="F11" s="32">
        <v>179</v>
      </c>
      <c r="G11" s="32">
        <v>187</v>
      </c>
      <c r="H11" s="32">
        <v>206</v>
      </c>
      <c r="I11" s="32">
        <v>231</v>
      </c>
      <c r="J11" s="32">
        <v>257</v>
      </c>
      <c r="K11" s="32">
        <v>282</v>
      </c>
      <c r="L11" s="32">
        <v>301</v>
      </c>
      <c r="M11" s="32">
        <v>294</v>
      </c>
      <c r="N11" s="23">
        <v>298</v>
      </c>
      <c r="O11" s="23">
        <v>297</v>
      </c>
      <c r="P11" s="23">
        <v>302</v>
      </c>
      <c r="Q11" s="23">
        <v>297</v>
      </c>
      <c r="R11" s="23">
        <v>306</v>
      </c>
      <c r="S11" s="23">
        <v>300</v>
      </c>
      <c r="T11" s="33">
        <v>305</v>
      </c>
      <c r="U11" s="33">
        <v>310</v>
      </c>
      <c r="V11" s="33">
        <v>342</v>
      </c>
      <c r="W11" s="33">
        <v>355</v>
      </c>
      <c r="X11" s="33">
        <v>370</v>
      </c>
      <c r="Y11" s="33">
        <v>367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7" customFormat="1" ht="12" customHeight="1">
      <c r="A12" s="26" t="s">
        <v>21</v>
      </c>
      <c r="B12" s="30">
        <f>B13+B14</f>
        <v>741</v>
      </c>
      <c r="C12" s="30">
        <f aca="true" t="shared" si="4" ref="C12:N12">C13+C14</f>
        <v>699</v>
      </c>
      <c r="D12" s="30">
        <f t="shared" si="4"/>
        <v>697</v>
      </c>
      <c r="E12" s="30">
        <f t="shared" si="4"/>
        <v>694</v>
      </c>
      <c r="F12" s="30">
        <f t="shared" si="4"/>
        <v>703</v>
      </c>
      <c r="G12" s="30">
        <f t="shared" si="4"/>
        <v>711</v>
      </c>
      <c r="H12" s="30">
        <f t="shared" si="4"/>
        <v>753</v>
      </c>
      <c r="I12" s="30">
        <f t="shared" si="4"/>
        <v>783</v>
      </c>
      <c r="J12" s="30">
        <f t="shared" si="4"/>
        <v>841</v>
      </c>
      <c r="K12" s="30">
        <f t="shared" si="4"/>
        <v>866</v>
      </c>
      <c r="L12" s="30">
        <f t="shared" si="4"/>
        <v>907</v>
      </c>
      <c r="M12" s="30">
        <f t="shared" si="4"/>
        <v>937</v>
      </c>
      <c r="N12" s="28">
        <f t="shared" si="4"/>
        <v>953</v>
      </c>
      <c r="O12" s="28">
        <f>O13+O14</f>
        <v>983</v>
      </c>
      <c r="P12" s="30">
        <v>1023</v>
      </c>
      <c r="Q12" s="30">
        <v>1037</v>
      </c>
      <c r="R12" s="30">
        <f aca="true" t="shared" si="5" ref="R12:Y12">SUM(R13:R14)</f>
        <v>1088</v>
      </c>
      <c r="S12" s="30">
        <f t="shared" si="5"/>
        <v>1103</v>
      </c>
      <c r="T12" s="30">
        <f t="shared" si="5"/>
        <v>1152</v>
      </c>
      <c r="U12" s="30">
        <f t="shared" si="5"/>
        <v>1182</v>
      </c>
      <c r="V12" s="30">
        <f t="shared" si="5"/>
        <v>1231</v>
      </c>
      <c r="W12" s="30">
        <f t="shared" si="5"/>
        <v>1251</v>
      </c>
      <c r="X12" s="30">
        <f>SUM(X13:X14)</f>
        <v>1277</v>
      </c>
      <c r="Y12" s="30">
        <f t="shared" si="5"/>
        <v>1330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8" customFormat="1" ht="12" customHeight="1">
      <c r="A13" s="31" t="s">
        <v>22</v>
      </c>
      <c r="B13" s="32">
        <v>369</v>
      </c>
      <c r="C13" s="32">
        <v>350</v>
      </c>
      <c r="D13" s="32">
        <v>358</v>
      </c>
      <c r="E13" s="32">
        <v>352</v>
      </c>
      <c r="F13" s="32">
        <v>348</v>
      </c>
      <c r="G13" s="32">
        <v>352</v>
      </c>
      <c r="H13" s="32">
        <v>378</v>
      </c>
      <c r="I13" s="32">
        <v>398</v>
      </c>
      <c r="J13" s="32">
        <v>417</v>
      </c>
      <c r="K13" s="32">
        <v>430</v>
      </c>
      <c r="L13" s="32">
        <v>454</v>
      </c>
      <c r="M13" s="32">
        <v>472</v>
      </c>
      <c r="N13" s="23">
        <v>484</v>
      </c>
      <c r="O13" s="23">
        <v>512</v>
      </c>
      <c r="P13" s="23">
        <v>529</v>
      </c>
      <c r="Q13" s="23">
        <v>547</v>
      </c>
      <c r="R13" s="23">
        <f>241+113+232</f>
        <v>586</v>
      </c>
      <c r="S13" s="23">
        <v>598</v>
      </c>
      <c r="T13" s="33">
        <v>639</v>
      </c>
      <c r="U13" s="33">
        <v>663</v>
      </c>
      <c r="V13" s="33">
        <v>675</v>
      </c>
      <c r="W13" s="33">
        <v>696</v>
      </c>
      <c r="X13" s="33">
        <v>708</v>
      </c>
      <c r="Y13" s="33">
        <v>713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8" customFormat="1" ht="12" customHeight="1">
      <c r="A14" s="31" t="s">
        <v>23</v>
      </c>
      <c r="B14" s="32">
        <v>372</v>
      </c>
      <c r="C14" s="32">
        <v>349</v>
      </c>
      <c r="D14" s="32">
        <v>339</v>
      </c>
      <c r="E14" s="32">
        <v>342</v>
      </c>
      <c r="F14" s="32">
        <v>355</v>
      </c>
      <c r="G14" s="32">
        <v>359</v>
      </c>
      <c r="H14" s="32">
        <v>375</v>
      </c>
      <c r="I14" s="32">
        <v>385</v>
      </c>
      <c r="J14" s="32">
        <v>424</v>
      </c>
      <c r="K14" s="32">
        <v>436</v>
      </c>
      <c r="L14" s="32">
        <v>453</v>
      </c>
      <c r="M14" s="32">
        <v>465</v>
      </c>
      <c r="N14" s="23">
        <v>469</v>
      </c>
      <c r="O14" s="23">
        <v>471</v>
      </c>
      <c r="P14" s="23">
        <v>494</v>
      </c>
      <c r="Q14" s="23">
        <v>490</v>
      </c>
      <c r="R14" s="23">
        <f>131+108+263</f>
        <v>502</v>
      </c>
      <c r="S14" s="23">
        <v>505</v>
      </c>
      <c r="T14" s="33">
        <v>513</v>
      </c>
      <c r="U14" s="33">
        <v>519</v>
      </c>
      <c r="V14" s="33">
        <v>556</v>
      </c>
      <c r="W14" s="33">
        <v>555</v>
      </c>
      <c r="X14" s="33">
        <v>569</v>
      </c>
      <c r="Y14" s="33">
        <v>617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7" customFormat="1" ht="12" customHeight="1">
      <c r="A15" s="26" t="s">
        <v>24</v>
      </c>
      <c r="B15" s="27">
        <v>802</v>
      </c>
      <c r="C15" s="27">
        <v>772</v>
      </c>
      <c r="D15" s="27">
        <v>767</v>
      </c>
      <c r="E15" s="27">
        <v>779</v>
      </c>
      <c r="F15" s="27">
        <v>801</v>
      </c>
      <c r="G15" s="27">
        <v>820</v>
      </c>
      <c r="H15" s="27">
        <v>847</v>
      </c>
      <c r="I15" s="27">
        <v>858</v>
      </c>
      <c r="J15" s="27">
        <v>878</v>
      </c>
      <c r="K15" s="27">
        <v>869</v>
      </c>
      <c r="L15" s="27">
        <v>881</v>
      </c>
      <c r="M15" s="27">
        <v>900</v>
      </c>
      <c r="N15" s="28">
        <v>925</v>
      </c>
      <c r="O15" s="28">
        <v>943</v>
      </c>
      <c r="P15" s="28">
        <v>915</v>
      </c>
      <c r="Q15" s="28">
        <v>954</v>
      </c>
      <c r="R15" s="28">
        <v>993</v>
      </c>
      <c r="S15" s="35">
        <v>1029</v>
      </c>
      <c r="T15" s="35">
        <v>1029</v>
      </c>
      <c r="U15" s="35">
        <v>1012</v>
      </c>
      <c r="V15" s="35">
        <v>999</v>
      </c>
      <c r="W15" s="35">
        <v>1023</v>
      </c>
      <c r="X15" s="35">
        <v>1038</v>
      </c>
      <c r="Y15" s="35">
        <v>1043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7" customFormat="1" ht="12" customHeight="1">
      <c r="A16" s="26" t="s">
        <v>25</v>
      </c>
      <c r="B16" s="30">
        <f>SUM(B17:B19)</f>
        <v>1441</v>
      </c>
      <c r="C16" s="30">
        <f aca="true" t="shared" si="6" ref="C16:N16">SUM(C17:C19)</f>
        <v>1495</v>
      </c>
      <c r="D16" s="30">
        <f t="shared" si="6"/>
        <v>1557</v>
      </c>
      <c r="E16" s="30">
        <f t="shared" si="6"/>
        <v>1559</v>
      </c>
      <c r="F16" s="30">
        <f t="shared" si="6"/>
        <v>1573</v>
      </c>
      <c r="G16" s="30">
        <f t="shared" si="6"/>
        <v>1593</v>
      </c>
      <c r="H16" s="30">
        <f t="shared" si="6"/>
        <v>1609</v>
      </c>
      <c r="I16" s="30">
        <f t="shared" si="6"/>
        <v>1618</v>
      </c>
      <c r="J16" s="30">
        <f t="shared" si="6"/>
        <v>1612</v>
      </c>
      <c r="K16" s="30">
        <f t="shared" si="6"/>
        <v>1639</v>
      </c>
      <c r="L16" s="30">
        <f t="shared" si="6"/>
        <v>1655</v>
      </c>
      <c r="M16" s="30">
        <f t="shared" si="6"/>
        <v>1630</v>
      </c>
      <c r="N16" s="30">
        <f t="shared" si="6"/>
        <v>1640</v>
      </c>
      <c r="O16" s="30">
        <f>SUM(O17:O19)</f>
        <v>1638</v>
      </c>
      <c r="P16" s="30">
        <v>1669</v>
      </c>
      <c r="Q16" s="30">
        <v>1667</v>
      </c>
      <c r="R16" s="30">
        <f aca="true" t="shared" si="7" ref="R16:Y16">SUM(R17:R19)</f>
        <v>1663</v>
      </c>
      <c r="S16" s="30">
        <f t="shared" si="7"/>
        <v>1719</v>
      </c>
      <c r="T16" s="30">
        <f t="shared" si="7"/>
        <v>1755</v>
      </c>
      <c r="U16" s="30">
        <f t="shared" si="7"/>
        <v>1717</v>
      </c>
      <c r="V16" s="30">
        <f t="shared" si="7"/>
        <v>1762</v>
      </c>
      <c r="W16" s="30">
        <f t="shared" si="7"/>
        <v>1779</v>
      </c>
      <c r="X16" s="30">
        <f>SUM(X17:X19)</f>
        <v>1794</v>
      </c>
      <c r="Y16" s="30">
        <f t="shared" si="7"/>
        <v>1809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8" customFormat="1" ht="12" customHeight="1">
      <c r="A17" s="31" t="s">
        <v>26</v>
      </c>
      <c r="B17" s="32">
        <v>154</v>
      </c>
      <c r="C17" s="32">
        <v>159</v>
      </c>
      <c r="D17" s="32">
        <v>192</v>
      </c>
      <c r="E17" s="32">
        <v>179</v>
      </c>
      <c r="F17" s="32">
        <v>180</v>
      </c>
      <c r="G17" s="32">
        <v>172</v>
      </c>
      <c r="H17" s="32">
        <v>180</v>
      </c>
      <c r="I17" s="32">
        <v>175</v>
      </c>
      <c r="J17" s="32">
        <v>185</v>
      </c>
      <c r="K17" s="32">
        <v>194</v>
      </c>
      <c r="L17" s="36">
        <v>201</v>
      </c>
      <c r="M17" s="32">
        <v>216</v>
      </c>
      <c r="N17" s="23">
        <v>255</v>
      </c>
      <c r="O17" s="23">
        <v>260</v>
      </c>
      <c r="P17" s="23">
        <v>264</v>
      </c>
      <c r="Q17" s="23">
        <v>275</v>
      </c>
      <c r="R17" s="23">
        <v>252</v>
      </c>
      <c r="S17" s="23">
        <v>257</v>
      </c>
      <c r="T17" s="33">
        <v>257</v>
      </c>
      <c r="U17" s="33">
        <v>260</v>
      </c>
      <c r="V17" s="33">
        <v>279</v>
      </c>
      <c r="W17" s="37">
        <v>292</v>
      </c>
      <c r="X17" s="37">
        <v>287</v>
      </c>
      <c r="Y17" s="37">
        <v>291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8" customFormat="1" ht="12" customHeight="1">
      <c r="A18" s="31" t="s">
        <v>27</v>
      </c>
      <c r="B18" s="32">
        <v>340</v>
      </c>
      <c r="C18" s="32">
        <v>389</v>
      </c>
      <c r="D18" s="32">
        <v>392</v>
      </c>
      <c r="E18" s="32">
        <v>411</v>
      </c>
      <c r="F18" s="32">
        <v>433</v>
      </c>
      <c r="G18" s="32">
        <v>460</v>
      </c>
      <c r="H18" s="32">
        <v>464</v>
      </c>
      <c r="I18" s="32">
        <v>468</v>
      </c>
      <c r="J18" s="32">
        <v>442</v>
      </c>
      <c r="K18" s="32">
        <v>429</v>
      </c>
      <c r="L18" s="32">
        <v>434</v>
      </c>
      <c r="M18" s="32">
        <v>429</v>
      </c>
      <c r="N18" s="23">
        <v>380</v>
      </c>
      <c r="O18" s="23">
        <v>376</v>
      </c>
      <c r="P18" s="23">
        <v>390</v>
      </c>
      <c r="Q18" s="23">
        <v>390</v>
      </c>
      <c r="R18" s="23">
        <v>395</v>
      </c>
      <c r="S18" s="23">
        <v>442</v>
      </c>
      <c r="T18" s="33">
        <v>458</v>
      </c>
      <c r="U18" s="33">
        <v>440</v>
      </c>
      <c r="V18" s="33">
        <v>463</v>
      </c>
      <c r="W18" s="33">
        <v>476</v>
      </c>
      <c r="X18" s="33">
        <v>486</v>
      </c>
      <c r="Y18" s="33">
        <v>496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8" customFormat="1" ht="12" customHeight="1">
      <c r="A19" s="31" t="s">
        <v>28</v>
      </c>
      <c r="B19" s="32">
        <v>947</v>
      </c>
      <c r="C19" s="32">
        <v>947</v>
      </c>
      <c r="D19" s="32">
        <v>973</v>
      </c>
      <c r="E19" s="32">
        <v>969</v>
      </c>
      <c r="F19" s="32">
        <v>960</v>
      </c>
      <c r="G19" s="32">
        <v>961</v>
      </c>
      <c r="H19" s="32">
        <v>965</v>
      </c>
      <c r="I19" s="32">
        <v>975</v>
      </c>
      <c r="J19" s="32">
        <v>985</v>
      </c>
      <c r="K19" s="32">
        <v>1016</v>
      </c>
      <c r="L19" s="32">
        <v>1020</v>
      </c>
      <c r="M19" s="32">
        <v>985</v>
      </c>
      <c r="N19" s="32">
        <v>1005</v>
      </c>
      <c r="O19" s="32">
        <v>1002</v>
      </c>
      <c r="P19" s="32">
        <v>1015</v>
      </c>
      <c r="Q19" s="32">
        <v>1002</v>
      </c>
      <c r="R19" s="32">
        <f>237+315+246+218</f>
        <v>1016</v>
      </c>
      <c r="S19" s="32">
        <v>1020</v>
      </c>
      <c r="T19" s="32">
        <v>1040</v>
      </c>
      <c r="U19" s="32">
        <v>1017</v>
      </c>
      <c r="V19" s="32">
        <v>1020</v>
      </c>
      <c r="W19" s="32">
        <v>1011</v>
      </c>
      <c r="X19" s="32">
        <v>1021</v>
      </c>
      <c r="Y19" s="32">
        <v>1022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7" customFormat="1" ht="12" customHeight="1">
      <c r="A20" s="26" t="s">
        <v>29</v>
      </c>
      <c r="B20" s="30">
        <f>B21+B22</f>
        <v>1006</v>
      </c>
      <c r="C20" s="30">
        <f aca="true" t="shared" si="8" ref="C20:N20">C21+C22</f>
        <v>942</v>
      </c>
      <c r="D20" s="30">
        <f t="shared" si="8"/>
        <v>943</v>
      </c>
      <c r="E20" s="30">
        <f t="shared" si="8"/>
        <v>973</v>
      </c>
      <c r="F20" s="30">
        <f t="shared" si="8"/>
        <v>1033</v>
      </c>
      <c r="G20" s="30">
        <f t="shared" si="8"/>
        <v>1085</v>
      </c>
      <c r="H20" s="30">
        <f t="shared" si="8"/>
        <v>1144</v>
      </c>
      <c r="I20" s="30">
        <f t="shared" si="8"/>
        <v>1154</v>
      </c>
      <c r="J20" s="30">
        <f t="shared" si="8"/>
        <v>1124</v>
      </c>
      <c r="K20" s="30">
        <f t="shared" si="8"/>
        <v>1119</v>
      </c>
      <c r="L20" s="30">
        <f t="shared" si="8"/>
        <v>1127</v>
      </c>
      <c r="M20" s="30">
        <f t="shared" si="8"/>
        <v>1165</v>
      </c>
      <c r="N20" s="30">
        <f t="shared" si="8"/>
        <v>1201</v>
      </c>
      <c r="O20" s="30">
        <f>O21+O22</f>
        <v>1206</v>
      </c>
      <c r="P20" s="30">
        <v>1234</v>
      </c>
      <c r="Q20" s="30">
        <v>1223</v>
      </c>
      <c r="R20" s="30">
        <f aca="true" t="shared" si="9" ref="R20:Y20">SUM(R21:R22)</f>
        <v>1250</v>
      </c>
      <c r="S20" s="30">
        <f t="shared" si="9"/>
        <v>1253</v>
      </c>
      <c r="T20" s="30">
        <f t="shared" si="9"/>
        <v>1232</v>
      </c>
      <c r="U20" s="30">
        <f t="shared" si="9"/>
        <v>1244</v>
      </c>
      <c r="V20" s="30">
        <f t="shared" si="9"/>
        <v>1279</v>
      </c>
      <c r="W20" s="30">
        <f t="shared" si="9"/>
        <v>1308</v>
      </c>
      <c r="X20" s="30">
        <f>SUM(X21:X22)</f>
        <v>1338</v>
      </c>
      <c r="Y20" s="30">
        <f t="shared" si="9"/>
        <v>1379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8" customFormat="1" ht="12" customHeight="1">
      <c r="A21" s="31" t="s">
        <v>30</v>
      </c>
      <c r="B21" s="32">
        <v>282</v>
      </c>
      <c r="C21" s="32">
        <v>257</v>
      </c>
      <c r="D21" s="32">
        <v>272</v>
      </c>
      <c r="E21" s="32">
        <v>303</v>
      </c>
      <c r="F21" s="32">
        <v>313</v>
      </c>
      <c r="G21" s="32">
        <v>335</v>
      </c>
      <c r="H21" s="32">
        <v>366</v>
      </c>
      <c r="I21" s="32">
        <v>370</v>
      </c>
      <c r="J21" s="32">
        <v>334</v>
      </c>
      <c r="K21" s="32">
        <v>337</v>
      </c>
      <c r="L21" s="32">
        <v>333</v>
      </c>
      <c r="M21" s="32">
        <v>344</v>
      </c>
      <c r="N21" s="23">
        <v>352</v>
      </c>
      <c r="O21" s="23">
        <v>366</v>
      </c>
      <c r="P21" s="23">
        <v>356</v>
      </c>
      <c r="Q21" s="23">
        <v>346</v>
      </c>
      <c r="R21" s="23">
        <f>121+224</f>
        <v>345</v>
      </c>
      <c r="S21" s="23">
        <v>339</v>
      </c>
      <c r="T21" s="33">
        <v>313</v>
      </c>
      <c r="U21" s="33">
        <v>305</v>
      </c>
      <c r="V21" s="33">
        <v>331</v>
      </c>
      <c r="W21" s="33">
        <v>343</v>
      </c>
      <c r="X21" s="33">
        <v>363</v>
      </c>
      <c r="Y21" s="33">
        <v>375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8" customFormat="1" ht="12" customHeight="1">
      <c r="A22" s="31" t="s">
        <v>31</v>
      </c>
      <c r="B22" s="32">
        <v>724</v>
      </c>
      <c r="C22" s="32">
        <v>685</v>
      </c>
      <c r="D22" s="32">
        <v>671</v>
      </c>
      <c r="E22" s="32">
        <v>670</v>
      </c>
      <c r="F22" s="32">
        <v>720</v>
      </c>
      <c r="G22" s="32">
        <v>750</v>
      </c>
      <c r="H22" s="32">
        <v>778</v>
      </c>
      <c r="I22" s="32">
        <v>784</v>
      </c>
      <c r="J22" s="32">
        <v>790</v>
      </c>
      <c r="K22" s="32">
        <v>782</v>
      </c>
      <c r="L22" s="32">
        <v>794</v>
      </c>
      <c r="M22" s="32">
        <v>821</v>
      </c>
      <c r="N22" s="23">
        <v>849</v>
      </c>
      <c r="O22" s="23">
        <v>840</v>
      </c>
      <c r="P22" s="23">
        <v>878</v>
      </c>
      <c r="Q22" s="23">
        <v>877</v>
      </c>
      <c r="R22" s="23">
        <f>209+155+106+340+95</f>
        <v>905</v>
      </c>
      <c r="S22" s="23">
        <v>914</v>
      </c>
      <c r="T22" s="33">
        <v>919</v>
      </c>
      <c r="U22" s="33">
        <v>939</v>
      </c>
      <c r="V22" s="33">
        <v>948</v>
      </c>
      <c r="W22" s="33">
        <v>965</v>
      </c>
      <c r="X22" s="33">
        <v>975</v>
      </c>
      <c r="Y22" s="34">
        <v>1004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7" customFormat="1" ht="12" customHeight="1">
      <c r="A23" s="26" t="s">
        <v>32</v>
      </c>
      <c r="B23" s="30">
        <f aca="true" t="shared" si="10" ref="B23:N23">B24+B25</f>
        <v>866</v>
      </c>
      <c r="C23" s="30">
        <f t="shared" si="10"/>
        <v>877</v>
      </c>
      <c r="D23" s="30">
        <f t="shared" si="10"/>
        <v>902</v>
      </c>
      <c r="E23" s="30">
        <f t="shared" si="10"/>
        <v>933</v>
      </c>
      <c r="F23" s="30">
        <f t="shared" si="10"/>
        <v>929</v>
      </c>
      <c r="G23" s="30">
        <f t="shared" si="10"/>
        <v>985</v>
      </c>
      <c r="H23" s="30">
        <f t="shared" si="10"/>
        <v>1003</v>
      </c>
      <c r="I23" s="30">
        <f t="shared" si="10"/>
        <v>1008</v>
      </c>
      <c r="J23" s="30">
        <f t="shared" si="10"/>
        <v>1034</v>
      </c>
      <c r="K23" s="30">
        <f t="shared" si="10"/>
        <v>1055</v>
      </c>
      <c r="L23" s="30">
        <f t="shared" si="10"/>
        <v>1025</v>
      </c>
      <c r="M23" s="30">
        <f t="shared" si="10"/>
        <v>1074</v>
      </c>
      <c r="N23" s="30">
        <f t="shared" si="10"/>
        <v>1099</v>
      </c>
      <c r="O23" s="30">
        <f>O24+O25</f>
        <v>1102</v>
      </c>
      <c r="P23" s="30">
        <v>1145</v>
      </c>
      <c r="Q23" s="30">
        <v>1160</v>
      </c>
      <c r="R23" s="30">
        <f aca="true" t="shared" si="11" ref="R23:Y23">SUM(R24:R25)</f>
        <v>1107</v>
      </c>
      <c r="S23" s="30">
        <f t="shared" si="11"/>
        <v>1126</v>
      </c>
      <c r="T23" s="30">
        <f t="shared" si="11"/>
        <v>1130</v>
      </c>
      <c r="U23" s="30">
        <f t="shared" si="11"/>
        <v>1145</v>
      </c>
      <c r="V23" s="30">
        <f t="shared" si="11"/>
        <v>1191</v>
      </c>
      <c r="W23" s="30">
        <f t="shared" si="11"/>
        <v>1229</v>
      </c>
      <c r="X23" s="30">
        <f>SUM(X24:X25)</f>
        <v>1247</v>
      </c>
      <c r="Y23" s="30">
        <f t="shared" si="11"/>
        <v>1256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8" customFormat="1" ht="12" customHeight="1">
      <c r="A24" s="31" t="s">
        <v>33</v>
      </c>
      <c r="B24" s="32">
        <v>667</v>
      </c>
      <c r="C24" s="32">
        <v>670</v>
      </c>
      <c r="D24" s="32">
        <v>694</v>
      </c>
      <c r="E24" s="32">
        <v>714</v>
      </c>
      <c r="F24" s="32">
        <v>714</v>
      </c>
      <c r="G24" s="32">
        <v>779</v>
      </c>
      <c r="H24" s="32">
        <v>784</v>
      </c>
      <c r="I24" s="32">
        <v>785</v>
      </c>
      <c r="J24" s="32">
        <v>817</v>
      </c>
      <c r="K24" s="32">
        <v>843</v>
      </c>
      <c r="L24" s="32">
        <v>813</v>
      </c>
      <c r="M24" s="32">
        <v>856</v>
      </c>
      <c r="N24" s="23">
        <v>886</v>
      </c>
      <c r="O24" s="23">
        <v>902</v>
      </c>
      <c r="P24" s="23">
        <v>940</v>
      </c>
      <c r="Q24" s="23">
        <v>968</v>
      </c>
      <c r="R24" s="23">
        <f>116+207+241+363</f>
        <v>927</v>
      </c>
      <c r="S24" s="23">
        <v>937</v>
      </c>
      <c r="T24" s="33">
        <v>940</v>
      </c>
      <c r="U24" s="33">
        <v>943</v>
      </c>
      <c r="V24" s="33">
        <v>965</v>
      </c>
      <c r="W24" s="33">
        <v>998</v>
      </c>
      <c r="X24" s="32">
        <v>1017</v>
      </c>
      <c r="Y24" s="32">
        <v>1032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8" customFormat="1" ht="12" customHeight="1">
      <c r="A25" s="31" t="s">
        <v>34</v>
      </c>
      <c r="B25" s="32">
        <v>199</v>
      </c>
      <c r="C25" s="32">
        <v>207</v>
      </c>
      <c r="D25" s="32">
        <v>208</v>
      </c>
      <c r="E25" s="32">
        <v>219</v>
      </c>
      <c r="F25" s="32">
        <v>215</v>
      </c>
      <c r="G25" s="32">
        <v>206</v>
      </c>
      <c r="H25" s="32">
        <v>219</v>
      </c>
      <c r="I25" s="32">
        <v>223</v>
      </c>
      <c r="J25" s="32">
        <v>217</v>
      </c>
      <c r="K25" s="32">
        <v>212</v>
      </c>
      <c r="L25" s="32">
        <v>212</v>
      </c>
      <c r="M25" s="32">
        <v>218</v>
      </c>
      <c r="N25" s="23">
        <v>213</v>
      </c>
      <c r="O25" s="23">
        <v>200</v>
      </c>
      <c r="P25" s="23">
        <v>205</v>
      </c>
      <c r="Q25" s="23">
        <v>192</v>
      </c>
      <c r="R25" s="23">
        <v>180</v>
      </c>
      <c r="S25" s="23">
        <v>189</v>
      </c>
      <c r="T25" s="33">
        <v>190</v>
      </c>
      <c r="U25" s="33">
        <v>202</v>
      </c>
      <c r="V25" s="33">
        <v>226</v>
      </c>
      <c r="W25" s="33">
        <v>231</v>
      </c>
      <c r="X25" s="33">
        <v>230</v>
      </c>
      <c r="Y25" s="33">
        <v>224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7" customFormat="1" ht="12" customHeight="1">
      <c r="A26" s="26" t="s">
        <v>35</v>
      </c>
      <c r="B26" s="30">
        <f aca="true" t="shared" si="12" ref="B26:N26">B27+B28</f>
        <v>1472</v>
      </c>
      <c r="C26" s="30">
        <f t="shared" si="12"/>
        <v>1428</v>
      </c>
      <c r="D26" s="30">
        <f t="shared" si="12"/>
        <v>1389</v>
      </c>
      <c r="E26" s="30">
        <f t="shared" si="12"/>
        <v>1433</v>
      </c>
      <c r="F26" s="30">
        <f t="shared" si="12"/>
        <v>1487</v>
      </c>
      <c r="G26" s="30">
        <f t="shared" si="12"/>
        <v>1513</v>
      </c>
      <c r="H26" s="30">
        <f t="shared" si="12"/>
        <v>1552</v>
      </c>
      <c r="I26" s="30">
        <f t="shared" si="12"/>
        <v>1604</v>
      </c>
      <c r="J26" s="30">
        <f t="shared" si="12"/>
        <v>1555</v>
      </c>
      <c r="K26" s="30">
        <f t="shared" si="12"/>
        <v>1577</v>
      </c>
      <c r="L26" s="30">
        <f t="shared" si="12"/>
        <v>1604</v>
      </c>
      <c r="M26" s="30">
        <f t="shared" si="12"/>
        <v>1656</v>
      </c>
      <c r="N26" s="30">
        <f t="shared" si="12"/>
        <v>1686</v>
      </c>
      <c r="O26" s="30">
        <f>O27+O28</f>
        <v>1780</v>
      </c>
      <c r="P26" s="30">
        <v>1774</v>
      </c>
      <c r="Q26" s="30">
        <v>1779</v>
      </c>
      <c r="R26" s="30">
        <f aca="true" t="shared" si="13" ref="R26:Y26">SUM(R27:R28)</f>
        <v>1823</v>
      </c>
      <c r="S26" s="30">
        <f t="shared" si="13"/>
        <v>1833</v>
      </c>
      <c r="T26" s="30">
        <f t="shared" si="13"/>
        <v>1888</v>
      </c>
      <c r="U26" s="30">
        <f t="shared" si="13"/>
        <v>1889</v>
      </c>
      <c r="V26" s="30">
        <f t="shared" si="13"/>
        <v>1901</v>
      </c>
      <c r="W26" s="30">
        <f t="shared" si="13"/>
        <v>1864</v>
      </c>
      <c r="X26" s="30">
        <f>SUM(X27:X28)</f>
        <v>1949</v>
      </c>
      <c r="Y26" s="30">
        <f t="shared" si="13"/>
        <v>1966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8" customFormat="1" ht="12" customHeight="1">
      <c r="A27" s="31" t="s">
        <v>36</v>
      </c>
      <c r="B27" s="32">
        <v>1016</v>
      </c>
      <c r="C27" s="32">
        <v>980</v>
      </c>
      <c r="D27" s="32">
        <v>933</v>
      </c>
      <c r="E27" s="32">
        <v>950</v>
      </c>
      <c r="F27" s="32">
        <v>959</v>
      </c>
      <c r="G27" s="32">
        <v>958</v>
      </c>
      <c r="H27" s="32">
        <v>966</v>
      </c>
      <c r="I27" s="32">
        <v>1005</v>
      </c>
      <c r="J27" s="32">
        <v>986</v>
      </c>
      <c r="K27" s="32">
        <v>1013</v>
      </c>
      <c r="L27" s="32">
        <v>1037</v>
      </c>
      <c r="M27" s="32">
        <v>1068</v>
      </c>
      <c r="N27" s="32">
        <v>1084</v>
      </c>
      <c r="O27" s="32">
        <v>1152</v>
      </c>
      <c r="P27" s="32">
        <v>1163</v>
      </c>
      <c r="Q27" s="32">
        <v>1174</v>
      </c>
      <c r="R27" s="32">
        <f>169+316+188+312+232</f>
        <v>1217</v>
      </c>
      <c r="S27" s="32">
        <v>1228</v>
      </c>
      <c r="T27" s="32">
        <v>1269</v>
      </c>
      <c r="U27" s="32">
        <v>1292</v>
      </c>
      <c r="V27" s="32">
        <v>1330</v>
      </c>
      <c r="W27" s="32">
        <v>1312</v>
      </c>
      <c r="X27" s="32">
        <v>1372</v>
      </c>
      <c r="Y27" s="32">
        <v>1369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8" customFormat="1" ht="12" customHeight="1">
      <c r="A28" s="31" t="s">
        <v>37</v>
      </c>
      <c r="B28" s="32">
        <v>456</v>
      </c>
      <c r="C28" s="32">
        <v>448</v>
      </c>
      <c r="D28" s="32">
        <v>456</v>
      </c>
      <c r="E28" s="32">
        <v>483</v>
      </c>
      <c r="F28" s="32">
        <v>528</v>
      </c>
      <c r="G28" s="32">
        <v>555</v>
      </c>
      <c r="H28" s="32">
        <v>586</v>
      </c>
      <c r="I28" s="32">
        <v>599</v>
      </c>
      <c r="J28" s="32">
        <v>569</v>
      </c>
      <c r="K28" s="32">
        <v>564</v>
      </c>
      <c r="L28" s="32">
        <v>567</v>
      </c>
      <c r="M28" s="32">
        <v>588</v>
      </c>
      <c r="N28" s="23">
        <v>602</v>
      </c>
      <c r="O28" s="23">
        <v>628</v>
      </c>
      <c r="P28" s="23">
        <v>611</v>
      </c>
      <c r="Q28" s="23">
        <v>605</v>
      </c>
      <c r="R28" s="23">
        <f>317+82+207</f>
        <v>606</v>
      </c>
      <c r="S28" s="23">
        <v>605</v>
      </c>
      <c r="T28" s="33">
        <v>619</v>
      </c>
      <c r="U28" s="33">
        <v>597</v>
      </c>
      <c r="V28" s="33">
        <v>571</v>
      </c>
      <c r="W28" s="33">
        <v>552</v>
      </c>
      <c r="X28" s="33">
        <v>577</v>
      </c>
      <c r="Y28" s="33">
        <v>597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9" customFormat="1" ht="12" customHeight="1">
      <c r="A29" s="38" t="s">
        <v>38</v>
      </c>
      <c r="B29" s="39">
        <f>B4+B5+B9+B12+B15+B16+B20+B23+B26</f>
        <v>9384</v>
      </c>
      <c r="C29" s="39">
        <f aca="true" t="shared" si="14" ref="C29:N29">C4+C5+C9+C12+C15+C16+C20+C23+C26</f>
        <v>9157</v>
      </c>
      <c r="D29" s="39">
        <f t="shared" si="14"/>
        <v>9131</v>
      </c>
      <c r="E29" s="39">
        <f t="shared" si="14"/>
        <v>9257</v>
      </c>
      <c r="F29" s="39">
        <f t="shared" si="14"/>
        <v>9410</v>
      </c>
      <c r="G29" s="39">
        <f t="shared" si="14"/>
        <v>9679</v>
      </c>
      <c r="H29" s="39">
        <f t="shared" si="14"/>
        <v>9962</v>
      </c>
      <c r="I29" s="39">
        <f>I4+I5+I9+I12+I15+I16+I20+I23+I26</f>
        <v>10139</v>
      </c>
      <c r="J29" s="39">
        <f t="shared" si="14"/>
        <v>10160</v>
      </c>
      <c r="K29" s="39">
        <f t="shared" si="14"/>
        <v>10252</v>
      </c>
      <c r="L29" s="39">
        <f t="shared" si="14"/>
        <v>10479</v>
      </c>
      <c r="M29" s="39">
        <f t="shared" si="14"/>
        <v>10720</v>
      </c>
      <c r="N29" s="39">
        <f t="shared" si="14"/>
        <v>10885</v>
      </c>
      <c r="O29" s="39">
        <f>O4+O5+O9+O12+O15+O16+O20+O23+O26</f>
        <v>11143</v>
      </c>
      <c r="P29" s="39">
        <v>11318</v>
      </c>
      <c r="Q29" s="39">
        <v>11414</v>
      </c>
      <c r="R29" s="39">
        <f aca="true" t="shared" si="15" ref="R29:Y29">+R4+R5+R9+R12+R15+R16+R20+R23+R26</f>
        <v>11615</v>
      </c>
      <c r="S29" s="39">
        <f t="shared" si="15"/>
        <v>11811</v>
      </c>
      <c r="T29" s="39">
        <f t="shared" si="15"/>
        <v>11967</v>
      </c>
      <c r="U29" s="39">
        <f t="shared" si="15"/>
        <v>12053</v>
      </c>
      <c r="V29" s="39">
        <f t="shared" si="15"/>
        <v>12337</v>
      </c>
      <c r="W29" s="39">
        <f t="shared" si="15"/>
        <v>12483</v>
      </c>
      <c r="X29" s="39">
        <f>+X4+X5+X9+X12+X15+X16+X20+X23+X26</f>
        <v>12716</v>
      </c>
      <c r="Y29" s="39">
        <f t="shared" si="15"/>
        <v>12950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12">
      <c r="A30" s="1" t="s">
        <v>78</v>
      </c>
      <c r="B30" s="10"/>
      <c r="C30" s="10"/>
      <c r="D30" s="10"/>
      <c r="E30" s="10"/>
      <c r="F30" s="1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12">
      <c r="A31"/>
      <c r="B31"/>
      <c r="C31"/>
      <c r="D31"/>
      <c r="E31"/>
      <c r="F31"/>
      <c r="G31"/>
      <c r="H31"/>
      <c r="I31"/>
      <c r="J31"/>
      <c r="K31"/>
      <c r="L3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1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12">
      <c r="A33"/>
      <c r="B33"/>
      <c r="C33"/>
      <c r="D33"/>
      <c r="E33"/>
      <c r="F33"/>
      <c r="G33"/>
      <c r="H33"/>
      <c r="I33"/>
      <c r="J33"/>
      <c r="K33"/>
      <c r="L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12">
      <c r="A34" s="15"/>
      <c r="B34"/>
      <c r="C34"/>
      <c r="D34"/>
      <c r="E34"/>
      <c r="F34"/>
      <c r="G34"/>
      <c r="H34"/>
      <c r="I34"/>
      <c r="J34"/>
      <c r="K34"/>
      <c r="L3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ht="12">
      <c r="A35" s="15"/>
      <c r="B35"/>
      <c r="C35"/>
      <c r="D35"/>
      <c r="E35"/>
      <c r="F35" s="40"/>
      <c r="G35"/>
      <c r="H35"/>
      <c r="I35"/>
      <c r="J35"/>
      <c r="K35"/>
      <c r="L3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6:252" ht="12">
      <c r="F36" s="4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12">
      <c r="A37"/>
      <c r="B37"/>
      <c r="C37"/>
      <c r="D37"/>
      <c r="E37"/>
      <c r="F37" s="42"/>
      <c r="G37"/>
      <c r="H37"/>
      <c r="I37"/>
      <c r="J37"/>
      <c r="K37"/>
      <c r="L3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12">
      <c r="A38"/>
      <c r="B38"/>
      <c r="C38"/>
      <c r="D38"/>
      <c r="E38"/>
      <c r="F38" s="42"/>
      <c r="G38"/>
      <c r="H38"/>
      <c r="I38"/>
      <c r="J38"/>
      <c r="K38"/>
      <c r="L3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ht="12">
      <c r="F39" s="42"/>
    </row>
    <row r="40" ht="12">
      <c r="F40" s="40"/>
    </row>
    <row r="41" ht="12">
      <c r="F41" s="42"/>
    </row>
    <row r="42" ht="12">
      <c r="F42" s="42"/>
    </row>
    <row r="43" ht="12">
      <c r="F43" s="40"/>
    </row>
    <row r="44" ht="12">
      <c r="F44" s="42"/>
    </row>
    <row r="45" ht="12">
      <c r="F45" s="42"/>
    </row>
    <row r="46" ht="12">
      <c r="F46" s="40"/>
    </row>
    <row r="47" ht="12">
      <c r="F47" s="41"/>
    </row>
    <row r="48" ht="12">
      <c r="F48" s="42"/>
    </row>
    <row r="49" ht="12">
      <c r="F49" s="42"/>
    </row>
    <row r="50" ht="12">
      <c r="F50" s="42"/>
    </row>
    <row r="51" ht="12">
      <c r="F51" s="40"/>
    </row>
    <row r="52" ht="12">
      <c r="F52" s="42"/>
    </row>
    <row r="53" ht="12">
      <c r="F53" s="42"/>
    </row>
    <row r="54" ht="12">
      <c r="F54" s="40"/>
    </row>
    <row r="55" ht="12">
      <c r="F55" s="42"/>
    </row>
    <row r="56" ht="12">
      <c r="F56" s="42"/>
    </row>
    <row r="57" ht="12">
      <c r="F57" s="40"/>
    </row>
    <row r="58" ht="12">
      <c r="F58" s="42"/>
    </row>
    <row r="59" ht="12">
      <c r="F59" s="42"/>
    </row>
    <row r="60" ht="12">
      <c r="F60" s="4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&amp;R&amp;F</oddHeader>
    <oddFooter>&amp;LComune di Bologna - Dipartimento Programmazione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ALeonard</dc:creator>
  <cp:keywords/>
  <dc:description/>
  <cp:lastModifiedBy>Candida Ranalli</cp:lastModifiedBy>
  <cp:lastPrinted>2021-05-21T10:22:33Z</cp:lastPrinted>
  <dcterms:created xsi:type="dcterms:W3CDTF">2004-10-19T09:49:24Z</dcterms:created>
  <dcterms:modified xsi:type="dcterms:W3CDTF">2023-02-27T09:45:10Z</dcterms:modified>
  <cp:category/>
  <cp:version/>
  <cp:contentType/>
  <cp:contentStatus/>
</cp:coreProperties>
</file>