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1970" windowHeight="3240" tabRatio="964" activeTab="0"/>
  </bookViews>
  <sheets>
    <sheet name="Tavola" sheetId="1" r:id="rId1"/>
    <sheet name="Tavola 2022-2023" sheetId="2" r:id="rId2"/>
    <sheet name="Tavola 2021-2022" sheetId="3" r:id="rId3"/>
    <sheet name="Tavola 2020-2021" sheetId="4" r:id="rId4"/>
    <sheet name="Tavola 2019-2020" sheetId="5" r:id="rId5"/>
    <sheet name="Tavola 2018-2019" sheetId="6" r:id="rId6"/>
    <sheet name="Tavola 2017-2018" sheetId="7" r:id="rId7"/>
    <sheet name="Tavola 2016-2017" sheetId="8" r:id="rId8"/>
    <sheet name="Tavola 2015-2016" sheetId="9" r:id="rId9"/>
    <sheet name="Tavola 2014-2015" sheetId="10" r:id="rId10"/>
    <sheet name="Tavola 2013-2014" sheetId="11" r:id="rId11"/>
    <sheet name="Tavola 2012-2013" sheetId="12" r:id="rId12"/>
    <sheet name="Tavola 2011-2012" sheetId="13" r:id="rId13"/>
    <sheet name="Tavola 2010-2011" sheetId="14" r:id="rId14"/>
    <sheet name="Tavola 2009-2010" sheetId="15" r:id="rId15"/>
    <sheet name="Tavola 2008-2009" sheetId="16" r:id="rId16"/>
    <sheet name="Tavola 2007-2008" sheetId="17" r:id="rId17"/>
    <sheet name="Tavola 2006-2007" sheetId="18" r:id="rId18"/>
    <sheet name="Tavola 2005-2006" sheetId="19" r:id="rId19"/>
    <sheet name="Tavola 2004-2005" sheetId="20" r:id="rId20"/>
    <sheet name="Tavola 2003-2004" sheetId="21" r:id="rId21"/>
    <sheet name="Tavola 2002-2003" sheetId="22" r:id="rId22"/>
    <sheet name="Tavola 2001-2002" sheetId="23" r:id="rId23"/>
  </sheets>
  <definedNames>
    <definedName name="Anno_fine_tavola">#REF!</definedName>
    <definedName name="Anno_inizio_banca_dati">#REF!</definedName>
    <definedName name="_xlnm.Print_Area" localSheetId="0">'Tavola'!$A$1:$V$42</definedName>
    <definedName name="_xlnm.Print_Area" localSheetId="22">'Tavola 2001-2002'!$A$1:$L$17</definedName>
    <definedName name="_xlnm.Print_Area" localSheetId="21">'Tavola 2002-2003'!$A$1:$O$20</definedName>
    <definedName name="_xlnm.Print_Area" localSheetId="20">'Tavola 2003-2004'!$A$1:$O$20</definedName>
    <definedName name="_xlnm.Print_Area" localSheetId="19">'Tavola 2004-2005'!$A$1:$O$20</definedName>
    <definedName name="_xlnm.Print_Area" localSheetId="18">'Tavola 2005-2006'!$A$1:$R$37</definedName>
    <definedName name="_xlnm.Print_Area" localSheetId="17">'Tavola 2006-2007'!$A$1:$R$36</definedName>
    <definedName name="_xlnm.Print_Area" localSheetId="16">'Tavola 2007-2008'!$A$1:$U$38</definedName>
    <definedName name="_xlnm.Print_Area" localSheetId="15">'Tavola 2008-2009'!$A$1:$U$38</definedName>
    <definedName name="_xlnm.Print_Area" localSheetId="14">'Tavola 2009-2010'!$A$1:$U$38</definedName>
    <definedName name="_xlnm.Print_Area" localSheetId="13">'Tavola 2010-2011'!$A$1:$U$38</definedName>
    <definedName name="_xlnm.Print_Area" localSheetId="12">'Tavola 2011-2012'!$A$1:$U$38</definedName>
    <definedName name="_xlnm.Print_Area" localSheetId="11">'Tavola 2012-2013'!$A$1:$U$38</definedName>
    <definedName name="_xlnm.Print_Area" localSheetId="10">'Tavola 2013-2014'!$A$1:$U$40</definedName>
    <definedName name="_xlnm.Print_Area" localSheetId="9">'Tavola 2014-2015'!$A$1:$U$40</definedName>
    <definedName name="_xlnm.Print_Area" localSheetId="8">'Tavola 2015-2016'!$A$1:$U$41</definedName>
    <definedName name="_xlnm.Print_Area" localSheetId="7">'Tavola 2016-2017'!$A$1:$V$42</definedName>
    <definedName name="_xlnm.Print_Area" localSheetId="6">'Tavola 2017-2018'!$A$1:$V$42</definedName>
    <definedName name="_xlnm.Print_Area" localSheetId="5">'Tavola 2018-2019'!$A$1:$V$42</definedName>
    <definedName name="_xlnm.Print_Area" localSheetId="4">'Tavola 2019-2020'!$A$1:$V$42</definedName>
    <definedName name="_xlnm.Print_Area" localSheetId="3">'Tavola 2020-2021'!$A$1:$V$42</definedName>
    <definedName name="_xlnm.Print_Area" localSheetId="2">'Tavola 2021-2022'!$A$1:$V$42</definedName>
    <definedName name="_xlnm.Print_Area" localSheetId="1">'Tavola 2022-2023'!$A$1:$V$42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<sst xmlns="http://schemas.openxmlformats.org/spreadsheetml/2006/main" count="1694" uniqueCount="149">
  <si>
    <t>Quartieri</t>
  </si>
  <si>
    <t>Sezioni</t>
  </si>
  <si>
    <t>Alunni iscritti</t>
  </si>
  <si>
    <t>Numero</t>
  </si>
  <si>
    <t>Media per</t>
  </si>
  <si>
    <t xml:space="preserve"> sezione</t>
  </si>
  <si>
    <t>Borgo Panigale</t>
  </si>
  <si>
    <t>Navile</t>
  </si>
  <si>
    <t>Porto</t>
  </si>
  <si>
    <t>Reno</t>
  </si>
  <si>
    <t>S. Donato</t>
  </si>
  <si>
    <t>S. Stefano</t>
  </si>
  <si>
    <t>S. Vitale</t>
  </si>
  <si>
    <t>Saragozza</t>
  </si>
  <si>
    <t>Savena</t>
  </si>
  <si>
    <t>Totali</t>
  </si>
  <si>
    <t>di cui</t>
  </si>
  <si>
    <t xml:space="preserve">Numero </t>
  </si>
  <si>
    <t xml:space="preserve"> Media per</t>
  </si>
  <si>
    <t>stranieri</t>
  </si>
  <si>
    <t>sezione</t>
  </si>
  <si>
    <t>(1)</t>
  </si>
  <si>
    <t xml:space="preserve"> La rilevazione degli alunni di origine straniera ha come campo di osservazione le scuole pubbliche e le scuole autonome convenzionate.</t>
  </si>
  <si>
    <t>Pubbliche e autonome</t>
  </si>
  <si>
    <t>Totale pubbliche</t>
  </si>
  <si>
    <t>Totale autonome</t>
  </si>
  <si>
    <t>Totale pubbliche e autonome</t>
  </si>
  <si>
    <t>Bolognina</t>
  </si>
  <si>
    <t>Corticella</t>
  </si>
  <si>
    <t>Lame</t>
  </si>
  <si>
    <t>Marconi</t>
  </si>
  <si>
    <t>Saffi</t>
  </si>
  <si>
    <t>Barca</t>
  </si>
  <si>
    <t>S. Viola</t>
  </si>
  <si>
    <t>Colli</t>
  </si>
  <si>
    <t>Galvani</t>
  </si>
  <si>
    <t>Murri</t>
  </si>
  <si>
    <t>Irnerio</t>
  </si>
  <si>
    <t>S.Vitale</t>
  </si>
  <si>
    <t>Costa-Saragozza</t>
  </si>
  <si>
    <t>Malpighi</t>
  </si>
  <si>
    <t>Mazzini</t>
  </si>
  <si>
    <t>S.Ruffillo</t>
  </si>
  <si>
    <t xml:space="preserve">con </t>
  </si>
  <si>
    <t>handicap</t>
  </si>
  <si>
    <t xml:space="preserve">(1) Dati aggiornati al 30/9/2005. </t>
  </si>
  <si>
    <t>(2)</t>
  </si>
  <si>
    <t>(2) Bambini figli di genitori entrambi di nazionalità non italiana.</t>
  </si>
  <si>
    <t>(1) Bambini figli di genitori entrambi di nazionalità non italiana.</t>
  </si>
  <si>
    <t xml:space="preserve">(1) Dati aggiornati al 31/12/2006. </t>
  </si>
  <si>
    <t>(3) Bambini figli di genitori entrambi di nazionalità non italiana.</t>
  </si>
  <si>
    <t>(2) Rilevazione di genere a partire dall'anno scolastico 2007/2008.</t>
  </si>
  <si>
    <t>femmine</t>
  </si>
  <si>
    <t>(3)</t>
  </si>
  <si>
    <t xml:space="preserve">(1) Dati aggiornati al 31/12/2007 per le scuole pubbliche e ad anno scolastico avanzato per le scuole autonome. </t>
  </si>
  <si>
    <t xml:space="preserve">(1) Dati aggiornati al 31/12/2008. </t>
  </si>
  <si>
    <t>Scuole dell'infanzia pubbliche e autonome per quartiere e zona</t>
  </si>
  <si>
    <t>Scuole dell'infanzia pubbliche e autonome per quartiere</t>
  </si>
  <si>
    <t>nell'anno scolastico 2008-2009</t>
  </si>
  <si>
    <t>nell'anno scolastico 2007-2008</t>
  </si>
  <si>
    <t>nell'anno scolastico 2006-2007</t>
  </si>
  <si>
    <t>nell'anno scolastico 2005-2006</t>
  </si>
  <si>
    <t>nell'anno scolastico 2004-2005</t>
  </si>
  <si>
    <t>nell'anno scolastico 2003-2004</t>
  </si>
  <si>
    <t>nell'anno scolastico 2002-2003</t>
  </si>
  <si>
    <t>nell'anno scolastico 2001-2002</t>
  </si>
  <si>
    <t>nell'anno scolastico 2009-2010</t>
  </si>
  <si>
    <t xml:space="preserve">(1) Dati aggiornati al 31/12/2009. </t>
  </si>
  <si>
    <t>nell'anno scolastico 2010-2011</t>
  </si>
  <si>
    <t xml:space="preserve">(1) Dati aggiornati al 31/12/2010. 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</si>
  <si>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</si>
  <si>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</si>
  <si>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</si>
  <si>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</si>
  <si>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</si>
  <si>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</si>
  <si>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</si>
  <si>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</si>
  <si>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</si>
  <si>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</si>
  <si>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</si>
  <si>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</si>
  <si>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</si>
  <si>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</si>
  <si>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</si>
  <si>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</si>
  <si>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</si>
  <si>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</si>
  <si>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</si>
  <si>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</si>
  <si>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>nell'anno scolastico 2011-2012</t>
  </si>
  <si>
    <t>(1) Dati aggiornati al 31/12/2011.</t>
  </si>
  <si>
    <t>nell'anno scolastico 2012-2013</t>
  </si>
  <si>
    <t>Scuole dell'infanzia pubbliche e autonome per quartiere e zona, sesso e cittadinanza degli alunni</t>
  </si>
  <si>
    <t>nell'anno scolastico 2013-2014</t>
  </si>
  <si>
    <t>(1) Dati aggiornati al 31/12/2013.</t>
  </si>
  <si>
    <t xml:space="preserve">   Saffi *</t>
  </si>
  <si>
    <t xml:space="preserve">   Santa Viola *</t>
  </si>
  <si>
    <t>San Donato *</t>
  </si>
  <si>
    <t xml:space="preserve">   Malpighi *</t>
  </si>
  <si>
    <t>I dati di alcune scuole autonome non sono stati resi disponibili, pertanto il totale degli iscritti e la quota di femmine per le stesse scuole è frutto di stima.</t>
  </si>
  <si>
    <t>* dato stimato per quanto riguarda le scuole autonome.</t>
  </si>
  <si>
    <t>nell'anno scolastico 2014-2015</t>
  </si>
  <si>
    <t>(1) Dati aggiornati al 31/12/2014.</t>
  </si>
  <si>
    <t>nell'anno scolastico 2015-2016</t>
  </si>
  <si>
    <t xml:space="preserve">(1) Dati aggiornati al 31/12/2015. </t>
  </si>
  <si>
    <t>I dati delle scuole autonome non convenzionate sono relativi alla capienza, pertanto la quota di femmine per le stesse scuole è frutto di stima.</t>
  </si>
  <si>
    <t xml:space="preserve">   Colli *</t>
  </si>
  <si>
    <t>nell'anno scolastico 2016-2017</t>
  </si>
  <si>
    <t>Zone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</si>
  <si>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</si>
  <si>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</si>
  <si>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</si>
  <si>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</si>
  <si>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</si>
  <si>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</si>
  <si>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</si>
  <si>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</si>
  <si>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</si>
  <si>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</si>
  <si>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</si>
  <si>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</si>
  <si>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</si>
  <si>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</si>
  <si>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</si>
  <si>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</si>
  <si>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</si>
  <si>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</si>
  <si>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</si>
  <si>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</si>
  <si>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</si>
  <si>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</si>
  <si>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</si>
  <si>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 xml:space="preserve">(1) Dati aggiornati al 31/12/2016. </t>
  </si>
  <si>
    <t>nell'anno scolastico 2017-2018</t>
  </si>
  <si>
    <t xml:space="preserve">(1) Dati aggiornati al 31/12/2017. </t>
  </si>
  <si>
    <t>nell'anno scolastico 2018-2019</t>
  </si>
  <si>
    <t>(1) Dati aggiornati al 31/12/2018.</t>
  </si>
  <si>
    <t>nell'anno scolastico 2019-2020</t>
  </si>
  <si>
    <t>nell'anno scolastico 2020-2021</t>
  </si>
  <si>
    <t>(1) Dati aggiornati al 31/12/2019.</t>
  </si>
  <si>
    <t>(1) Dati aggiornati al 31/12/2020.</t>
  </si>
  <si>
    <t>Fonte: Comune di Bologna - Area educazione istruzione e nuove generazioni</t>
  </si>
  <si>
    <t>nell'anno scolastico 2021-2022</t>
  </si>
  <si>
    <t>(1) Dati aggiornati al 31/12/2022.</t>
  </si>
  <si>
    <t>(1) Dati aggiornati al 31/12/2021.</t>
  </si>
  <si>
    <t>nell'anno scolastico 2022-2023</t>
  </si>
  <si>
    <t>nell'anno scolastico 2023-2024</t>
  </si>
  <si>
    <t>(1) Dati aggiornati al 31/12/2023.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</si>
</sst>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&quot;L.&quot;0"/>
    <numFmt numFmtId="198" formatCode="#,##0.0"/>
    <numFmt numFmtId="199" formatCode="0.0"/>
  </numFmts>
  <fonts count="59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b/>
      <sz val="8"/>
      <name val="Helvetica-Narrow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7" fillId="28" borderId="1" applyNumberFormat="0" applyAlignment="0" applyProtection="0"/>
    <xf numFmtId="4" fontId="4" fillId="0" borderId="0" applyFont="0" applyFill="0" applyBorder="0" applyAlignment="0" applyProtection="0"/>
    <xf numFmtId="169" fontId="10" fillId="0" borderId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10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9" fillId="20" borderId="7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4" fillId="0" borderId="0" applyFont="0" applyFill="0" applyBorder="0" applyAlignment="0" applyProtection="0"/>
    <xf numFmtId="168" fontId="1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42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192" fontId="5" fillId="0" borderId="0" xfId="42" applyNumberFormat="1" applyFont="1" applyBorder="1" applyAlignment="1" applyProtection="1">
      <alignment/>
      <protection locked="0"/>
    </xf>
    <xf numFmtId="0" fontId="5" fillId="0" borderId="0" xfId="42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Continuous"/>
    </xf>
    <xf numFmtId="192" fontId="0" fillId="0" borderId="0" xfId="0" applyNumberFormat="1" applyFont="1" applyBorder="1" applyAlignment="1" applyProtection="1">
      <alignment horizontal="right" vertical="center"/>
      <protection locked="0"/>
    </xf>
    <xf numFmtId="192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9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92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vertical="center"/>
      <protection locked="0"/>
    </xf>
    <xf numFmtId="192" fontId="8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192" fontId="11" fillId="0" borderId="0" xfId="42" applyNumberFormat="1" applyFont="1" applyBorder="1" applyAlignment="1" applyProtection="1">
      <alignment/>
      <protection locked="0"/>
    </xf>
    <xf numFmtId="0" fontId="11" fillId="0" borderId="0" xfId="42" applyFont="1" applyBorder="1" applyAlignment="1" applyProtection="1">
      <alignment/>
      <protection locked="0"/>
    </xf>
    <xf numFmtId="192" fontId="12" fillId="0" borderId="0" xfId="42" applyNumberFormat="1" applyFont="1" applyBorder="1" applyAlignment="1" applyProtection="1" quotePrefix="1">
      <alignment horizontal="right"/>
      <protection locked="0"/>
    </xf>
    <xf numFmtId="192" fontId="13" fillId="0" borderId="0" xfId="42" applyNumberFormat="1" applyFont="1" applyBorder="1" applyAlignment="1" applyProtection="1">
      <alignment/>
      <protection locked="0"/>
    </xf>
    <xf numFmtId="192" fontId="14" fillId="0" borderId="5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centerContinuous"/>
    </xf>
    <xf numFmtId="192" fontId="14" fillId="0" borderId="0" xfId="0" applyNumberFormat="1" applyFont="1" applyAlignment="1" applyProtection="1">
      <alignment vertical="center"/>
      <protection locked="0"/>
    </xf>
    <xf numFmtId="192" fontId="14" fillId="0" borderId="0" xfId="0" applyNumberFormat="1" applyFont="1" applyBorder="1" applyAlignment="1" applyProtection="1">
      <alignment horizontal="right" vertical="center"/>
      <protection locked="0"/>
    </xf>
    <xf numFmtId="192" fontId="14" fillId="0" borderId="0" xfId="0" applyNumberFormat="1" applyFont="1" applyBorder="1" applyAlignment="1" applyProtection="1">
      <alignment horizontal="centerContinuous" vertical="center"/>
      <protection locked="0"/>
    </xf>
    <xf numFmtId="192" fontId="15" fillId="0" borderId="0" xfId="0" applyNumberFormat="1" applyFont="1" applyAlignment="1" applyProtection="1">
      <alignment horizontal="right" vertical="center"/>
      <protection locked="0"/>
    </xf>
    <xf numFmtId="192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49" fontId="15" fillId="0" borderId="12" xfId="0" applyNumberFormat="1" applyFont="1" applyBorder="1" applyAlignment="1" applyProtection="1" quotePrefix="1">
      <alignment horizontal="right" vertical="center"/>
      <protection locked="0"/>
    </xf>
    <xf numFmtId="0" fontId="14" fillId="0" borderId="12" xfId="0" applyFont="1" applyBorder="1" applyAlignment="1">
      <alignment vertical="center"/>
    </xf>
    <xf numFmtId="49" fontId="15" fillId="0" borderId="12" xfId="0" applyNumberFormat="1" applyFont="1" applyBorder="1" applyAlignment="1" applyProtection="1">
      <alignment horizontal="right" vertical="center"/>
      <protection locked="0"/>
    </xf>
    <xf numFmtId="192" fontId="14" fillId="0" borderId="12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198" fontId="12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 horizontal="center"/>
      <protection/>
    </xf>
    <xf numFmtId="0" fontId="12" fillId="0" borderId="0" xfId="50" applyFont="1" applyAlignment="1">
      <alignment/>
    </xf>
    <xf numFmtId="3" fontId="16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/>
    </xf>
    <xf numFmtId="198" fontId="14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"/>
      <protection/>
    </xf>
    <xf numFmtId="0" fontId="14" fillId="0" borderId="0" xfId="50" applyFont="1" applyAlignment="1">
      <alignment/>
    </xf>
    <xf numFmtId="3" fontId="18" fillId="0" borderId="0" xfId="0" applyNumberFormat="1" applyFont="1" applyFill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center"/>
      <protection/>
    </xf>
    <xf numFmtId="3" fontId="15" fillId="0" borderId="0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 locked="0"/>
    </xf>
    <xf numFmtId="3" fontId="16" fillId="0" borderId="12" xfId="0" applyNumberFormat="1" applyFont="1" applyBorder="1" applyAlignment="1" applyProtection="1">
      <alignment/>
      <protection locked="0"/>
    </xf>
    <xf numFmtId="198" fontId="12" fillId="0" borderId="12" xfId="0" applyNumberFormat="1" applyFont="1" applyBorder="1" applyAlignment="1" applyProtection="1">
      <alignment/>
      <protection locked="0"/>
    </xf>
    <xf numFmtId="3" fontId="17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192" fontId="14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>
      <alignment vertical="center"/>
    </xf>
    <xf numFmtId="199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199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Border="1" applyAlignment="1">
      <alignment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199" fontId="12" fillId="0" borderId="12" xfId="0" applyNumberFormat="1" applyFont="1" applyBorder="1" applyAlignment="1">
      <alignment vertical="center"/>
    </xf>
    <xf numFmtId="1" fontId="12" fillId="0" borderId="12" xfId="0" applyNumberFormat="1" applyFont="1" applyBorder="1" applyAlignment="1">
      <alignment vertical="center"/>
    </xf>
    <xf numFmtId="199" fontId="12" fillId="0" borderId="12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top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top"/>
      <protection locked="0"/>
    </xf>
    <xf numFmtId="192" fontId="14" fillId="0" borderId="0" xfId="0" applyNumberFormat="1" applyFont="1" applyAlignment="1" applyProtection="1">
      <alignment horizontal="center"/>
      <protection locked="0"/>
    </xf>
    <xf numFmtId="19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99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3" fontId="15" fillId="0" borderId="0" xfId="0" applyNumberFormat="1" applyFont="1" applyAlignment="1" applyProtection="1">
      <alignment/>
      <protection locked="0"/>
    </xf>
    <xf numFmtId="199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Border="1" applyAlignment="1" applyProtection="1">
      <alignment vertical="center"/>
      <protection locked="0"/>
    </xf>
    <xf numFmtId="199" fontId="12" fillId="0" borderId="12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192" fontId="18" fillId="0" borderId="0" xfId="0" applyNumberFormat="1" applyFont="1" applyFill="1" applyAlignment="1" applyProtection="1">
      <alignment horizontal="center"/>
      <protection locked="0"/>
    </xf>
    <xf numFmtId="192" fontId="18" fillId="0" borderId="0" xfId="0" applyNumberFormat="1" applyFont="1" applyAlignment="1" applyProtection="1">
      <alignment horizontal="center"/>
      <protection locked="0"/>
    </xf>
    <xf numFmtId="192" fontId="14" fillId="0" borderId="0" xfId="0" applyNumberFormat="1" applyFont="1" applyAlignment="1" applyProtection="1" quotePrefix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92" fontId="14" fillId="0" borderId="0" xfId="0" applyNumberFormat="1" applyFont="1" applyBorder="1" applyAlignment="1" applyProtection="1">
      <alignment vertical="center"/>
      <protection locked="0"/>
    </xf>
    <xf numFmtId="192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0" xfId="0" applyNumberFormat="1" applyFont="1" applyBorder="1" applyAlignment="1" applyProtection="1" quotePrefix="1">
      <alignment horizontal="right" vertical="center"/>
      <protection locked="0"/>
    </xf>
    <xf numFmtId="3" fontId="14" fillId="0" borderId="0" xfId="0" applyNumberFormat="1" applyFont="1" applyAlignment="1" applyProtection="1">
      <alignment/>
      <protection/>
    </xf>
    <xf numFmtId="198" fontId="14" fillId="0" borderId="0" xfId="0" applyNumberFormat="1" applyFont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 applyProtection="1">
      <alignment horizontal="right"/>
      <protection locked="0"/>
    </xf>
    <xf numFmtId="198" fontId="12" fillId="0" borderId="12" xfId="0" applyNumberFormat="1" applyFont="1" applyBorder="1" applyAlignment="1" applyProtection="1">
      <alignment vertical="center"/>
      <protection locked="0"/>
    </xf>
    <xf numFmtId="192" fontId="12" fillId="0" borderId="0" xfId="42" applyNumberFormat="1" applyFont="1" applyBorder="1" applyAlignment="1" applyProtection="1" quotePrefix="1">
      <alignment/>
      <protection locked="0"/>
    </xf>
    <xf numFmtId="0" fontId="12" fillId="0" borderId="0" xfId="0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/>
    </xf>
    <xf numFmtId="198" fontId="12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3" fontId="14" fillId="0" borderId="0" xfId="0" applyNumberFormat="1" applyFont="1" applyFill="1" applyAlignment="1" applyProtection="1">
      <alignment/>
      <protection/>
    </xf>
    <xf numFmtId="198" fontId="14" fillId="0" borderId="0" xfId="0" applyNumberFormat="1" applyFont="1" applyFill="1" applyAlignment="1" applyProtection="1">
      <alignment/>
      <protection locked="0"/>
    </xf>
    <xf numFmtId="198" fontId="14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3" fontId="14" fillId="0" borderId="0" xfId="0" applyNumberFormat="1" applyFont="1" applyBorder="1" applyAlignment="1" applyProtection="1">
      <alignment/>
      <protection/>
    </xf>
    <xf numFmtId="198" fontId="14" fillId="0" borderId="0" xfId="0" applyNumberFormat="1" applyFont="1" applyBorder="1" applyAlignment="1" applyProtection="1">
      <alignment/>
      <protection locked="0"/>
    </xf>
    <xf numFmtId="198" fontId="14" fillId="0" borderId="0" xfId="0" applyNumberFormat="1" applyFont="1" applyBorder="1" applyAlignment="1" applyProtection="1">
      <alignment/>
      <protection/>
    </xf>
    <xf numFmtId="198" fontId="12" fillId="0" borderId="12" xfId="0" applyNumberFormat="1" applyFont="1" applyBorder="1" applyAlignment="1" applyProtection="1">
      <alignment/>
      <protection/>
    </xf>
    <xf numFmtId="192" fontId="12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16" fillId="0" borderId="12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12" fillId="0" borderId="12" xfId="5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3" fontId="21" fillId="0" borderId="0" xfId="51" applyNumberFormat="1" applyFont="1" applyFill="1" applyAlignment="1" applyProtection="1">
      <alignment/>
      <protection locked="0"/>
    </xf>
    <xf numFmtId="0" fontId="21" fillId="0" borderId="0" xfId="51" applyFont="1" applyFill="1" applyBorder="1">
      <alignment/>
      <protection/>
    </xf>
    <xf numFmtId="3" fontId="22" fillId="0" borderId="0" xfId="51" applyNumberFormat="1" applyFont="1" applyFill="1" applyAlignment="1" applyProtection="1">
      <alignment/>
      <protection/>
    </xf>
    <xf numFmtId="3" fontId="23" fillId="0" borderId="0" xfId="51" applyNumberFormat="1" applyFont="1" applyFill="1" applyAlignment="1" applyProtection="1">
      <alignment/>
      <protection locked="0"/>
    </xf>
    <xf numFmtId="0" fontId="23" fillId="0" borderId="0" xfId="51" applyFont="1" applyFill="1" applyBorder="1">
      <alignment/>
      <protection/>
    </xf>
    <xf numFmtId="3" fontId="24" fillId="0" borderId="0" xfId="51" applyNumberFormat="1" applyFont="1" applyFill="1" applyAlignment="1" applyProtection="1">
      <alignment/>
      <protection/>
    </xf>
    <xf numFmtId="0" fontId="25" fillId="0" borderId="0" xfId="51" applyFont="1" applyFill="1">
      <alignment/>
      <protection/>
    </xf>
    <xf numFmtId="3" fontId="23" fillId="0" borderId="0" xfId="51" applyNumberFormat="1" applyFont="1" applyFill="1" applyAlignment="1" applyProtection="1">
      <alignment horizontal="right"/>
      <protection locked="0"/>
    </xf>
    <xf numFmtId="0" fontId="23" fillId="0" borderId="0" xfId="51" applyFont="1" applyFill="1">
      <alignment/>
      <protection/>
    </xf>
    <xf numFmtId="3" fontId="23" fillId="0" borderId="0" xfId="51" applyNumberFormat="1" applyFont="1" applyFill="1" applyBorder="1" applyAlignment="1" applyProtection="1">
      <alignment/>
      <protection locked="0"/>
    </xf>
    <xf numFmtId="3" fontId="24" fillId="0" borderId="0" xfId="51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6" fillId="0" borderId="12" xfId="0" applyNumberFormat="1" applyFont="1" applyFill="1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 vertical="center"/>
      <protection locked="0"/>
    </xf>
    <xf numFmtId="192" fontId="14" fillId="0" borderId="0" xfId="0" applyNumberFormat="1" applyFont="1" applyBorder="1" applyAlignment="1" applyProtection="1">
      <alignment horizontal="center" vertical="center"/>
      <protection locked="0"/>
    </xf>
    <xf numFmtId="192" fontId="14" fillId="0" borderId="1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0" borderId="0" xfId="49" applyFont="1">
      <alignment/>
      <protection/>
    </xf>
    <xf numFmtId="198" fontId="16" fillId="0" borderId="0" xfId="0" applyNumberFormat="1" applyFont="1" applyAlignment="1" applyProtection="1">
      <alignment/>
      <protection locked="0"/>
    </xf>
    <xf numFmtId="0" fontId="12" fillId="0" borderId="12" xfId="0" applyFont="1" applyBorder="1" applyAlignment="1" applyProtection="1">
      <alignment vertical="center"/>
      <protection/>
    </xf>
    <xf numFmtId="192" fontId="14" fillId="0" borderId="0" xfId="0" applyNumberFormat="1" applyFont="1" applyFill="1" applyBorder="1" applyAlignment="1" applyProtection="1">
      <alignment horizontal="right" vertical="center"/>
      <protection locked="0"/>
    </xf>
    <xf numFmtId="192" fontId="14" fillId="0" borderId="0" xfId="0" applyNumberFormat="1" applyFont="1" applyFill="1" applyAlignment="1" applyProtection="1">
      <alignment horizontal="right" vertical="center"/>
      <protection locked="0"/>
    </xf>
    <xf numFmtId="192" fontId="15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5" fillId="0" borderId="12" xfId="0" applyNumberFormat="1" applyFont="1" applyFill="1" applyBorder="1" applyAlignment="1" applyProtection="1">
      <alignment horizontal="right" vertical="center"/>
      <protection locked="0"/>
    </xf>
    <xf numFmtId="192" fontId="14" fillId="0" borderId="12" xfId="0" applyNumberFormat="1" applyFont="1" applyFill="1" applyBorder="1" applyAlignment="1" applyProtection="1">
      <alignment horizontal="right" vertical="center"/>
      <protection locked="0"/>
    </xf>
    <xf numFmtId="192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/>
    </xf>
    <xf numFmtId="192" fontId="14" fillId="0" borderId="0" xfId="0" applyNumberFormat="1" applyFont="1" applyBorder="1" applyAlignment="1" applyProtection="1">
      <alignment horizontal="center" vertical="center"/>
      <protection locked="0"/>
    </xf>
    <xf numFmtId="192" fontId="14" fillId="0" borderId="12" xfId="0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400044" xfId="50"/>
    <cellStyle name="Normale_Tavola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PageLayoutView="0" workbookViewId="0" topLeftCell="A1">
      <selection activeCell="AA22" sqref="AA22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147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C10+C11+C12</f>
        <v>48</v>
      </c>
      <c r="D9" s="51">
        <f>D10+D11+D12</f>
        <v>1105</v>
      </c>
      <c r="E9" s="51">
        <f>E10+E11+E12</f>
        <v>546</v>
      </c>
      <c r="F9" s="51">
        <f>F10+F11+F12</f>
        <v>36</v>
      </c>
      <c r="G9" s="51">
        <f>G10+G11+G12</f>
        <v>430</v>
      </c>
      <c r="H9" s="54">
        <f>D9/C9</f>
        <v>23.020833333333332</v>
      </c>
      <c r="J9" s="51">
        <f>J10+J11+J12</f>
        <v>12</v>
      </c>
      <c r="K9" s="51">
        <f>K10+K11+K12</f>
        <v>231</v>
      </c>
      <c r="L9" s="51">
        <f>L10+L11+L12</f>
        <v>133</v>
      </c>
      <c r="M9" s="51">
        <f>M10+M11+M12</f>
        <v>5</v>
      </c>
      <c r="N9" s="51">
        <f>N10+N11+N12</f>
        <v>10</v>
      </c>
      <c r="O9" s="54">
        <f>K9/J9</f>
        <v>19.25</v>
      </c>
      <c r="Q9" s="51">
        <f aca="true" t="shared" si="0" ref="Q9:U32">J9+C9</f>
        <v>60</v>
      </c>
      <c r="R9" s="56">
        <f t="shared" si="0"/>
        <v>1336</v>
      </c>
      <c r="S9" s="57">
        <f t="shared" si="0"/>
        <v>679</v>
      </c>
      <c r="T9" s="53">
        <f t="shared" si="0"/>
        <v>41</v>
      </c>
      <c r="U9" s="53">
        <f t="shared" si="0"/>
        <v>440</v>
      </c>
      <c r="V9" s="54">
        <f aca="true" t="shared" si="1" ref="V9:V35">R9/Q9</f>
        <v>22.266666666666666</v>
      </c>
    </row>
    <row r="10" spans="1:22" ht="12">
      <c r="A10" s="89"/>
      <c r="B10" s="89" t="s">
        <v>111</v>
      </c>
      <c r="C10" s="62">
        <v>16</v>
      </c>
      <c r="D10" s="62">
        <v>389</v>
      </c>
      <c r="E10" s="119">
        <v>182</v>
      </c>
      <c r="F10" s="119">
        <v>13</v>
      </c>
      <c r="G10" s="119">
        <v>132</v>
      </c>
      <c r="H10" s="65"/>
      <c r="J10" s="62">
        <v>0</v>
      </c>
      <c r="K10" s="62">
        <v>0</v>
      </c>
      <c r="L10" s="119">
        <v>0</v>
      </c>
      <c r="M10" s="119">
        <v>0</v>
      </c>
      <c r="N10" s="119">
        <v>0</v>
      </c>
      <c r="O10" s="65"/>
      <c r="Q10" s="62">
        <f t="shared" si="0"/>
        <v>16</v>
      </c>
      <c r="R10" s="62">
        <f t="shared" si="0"/>
        <v>389</v>
      </c>
      <c r="S10" s="119">
        <f t="shared" si="0"/>
        <v>182</v>
      </c>
      <c r="T10" s="119">
        <f t="shared" si="0"/>
        <v>13</v>
      </c>
      <c r="U10" s="119">
        <f t="shared" si="0"/>
        <v>132</v>
      </c>
      <c r="V10" s="65">
        <f t="shared" si="1"/>
        <v>24.3125</v>
      </c>
    </row>
    <row r="11" spans="1:22" ht="12">
      <c r="A11" s="89"/>
      <c r="B11" s="89" t="s">
        <v>112</v>
      </c>
      <c r="C11" s="62">
        <v>20</v>
      </c>
      <c r="D11" s="62">
        <v>478</v>
      </c>
      <c r="E11" s="119">
        <v>248</v>
      </c>
      <c r="F11" s="119">
        <v>14</v>
      </c>
      <c r="G11" s="119">
        <v>212</v>
      </c>
      <c r="H11" s="65"/>
      <c r="J11" s="62">
        <v>8</v>
      </c>
      <c r="K11" s="62">
        <v>141</v>
      </c>
      <c r="L11" s="119">
        <v>92</v>
      </c>
      <c r="M11" s="119">
        <v>3</v>
      </c>
      <c r="N11" s="119">
        <v>10</v>
      </c>
      <c r="O11" s="65"/>
      <c r="Q11" s="62">
        <f t="shared" si="0"/>
        <v>28</v>
      </c>
      <c r="R11" s="62">
        <f t="shared" si="0"/>
        <v>619</v>
      </c>
      <c r="S11" s="119">
        <f t="shared" si="0"/>
        <v>340</v>
      </c>
      <c r="T11" s="119">
        <f t="shared" si="0"/>
        <v>17</v>
      </c>
      <c r="U11" s="119">
        <f t="shared" si="0"/>
        <v>222</v>
      </c>
      <c r="V11" s="65">
        <f t="shared" si="1"/>
        <v>22.107142857142858</v>
      </c>
    </row>
    <row r="12" spans="1:22" ht="12">
      <c r="A12" s="89"/>
      <c r="B12" s="89" t="s">
        <v>113</v>
      </c>
      <c r="C12" s="62">
        <v>12</v>
      </c>
      <c r="D12" s="62">
        <v>238</v>
      </c>
      <c r="E12" s="119">
        <v>116</v>
      </c>
      <c r="F12" s="119">
        <v>9</v>
      </c>
      <c r="G12" s="119">
        <v>86</v>
      </c>
      <c r="H12" s="65"/>
      <c r="J12" s="62">
        <v>4</v>
      </c>
      <c r="K12" s="62">
        <v>90</v>
      </c>
      <c r="L12" s="119">
        <v>41</v>
      </c>
      <c r="M12" s="119">
        <v>2</v>
      </c>
      <c r="N12" s="119">
        <v>0</v>
      </c>
      <c r="O12" s="65"/>
      <c r="Q12" s="62">
        <f t="shared" si="0"/>
        <v>16</v>
      </c>
      <c r="R12" s="62">
        <f t="shared" si="0"/>
        <v>328</v>
      </c>
      <c r="S12" s="119">
        <f t="shared" si="0"/>
        <v>157</v>
      </c>
      <c r="T12" s="119">
        <f t="shared" si="0"/>
        <v>11</v>
      </c>
      <c r="U12" s="119">
        <f t="shared" si="0"/>
        <v>86</v>
      </c>
      <c r="V12" s="65">
        <f t="shared" si="1"/>
        <v>20.5</v>
      </c>
    </row>
    <row r="13" spans="1:22" ht="12">
      <c r="A13" s="182" t="s">
        <v>7</v>
      </c>
      <c r="B13" s="182"/>
      <c r="C13" s="51">
        <f>C14+C15+C16</f>
        <v>52</v>
      </c>
      <c r="D13" s="51">
        <f>D14+D15+D16</f>
        <v>1214</v>
      </c>
      <c r="E13" s="51">
        <f>E14+E15+E16</f>
        <v>587</v>
      </c>
      <c r="F13" s="51">
        <f>F14+F15+F16</f>
        <v>44</v>
      </c>
      <c r="G13" s="51">
        <f>G14+G15+G16</f>
        <v>555</v>
      </c>
      <c r="H13" s="54">
        <f>D13/C13</f>
        <v>23.346153846153847</v>
      </c>
      <c r="J13" s="51">
        <f>J14+J15+J16</f>
        <v>12</v>
      </c>
      <c r="K13" s="51">
        <f>K14+K15+K16</f>
        <v>244</v>
      </c>
      <c r="L13" s="51">
        <f>L14+L15+L16</f>
        <v>132</v>
      </c>
      <c r="M13" s="51">
        <f>M14+M15+M16</f>
        <v>0</v>
      </c>
      <c r="N13" s="51">
        <f>N14+N15+N16</f>
        <v>24</v>
      </c>
      <c r="O13" s="54">
        <f>K13/J13</f>
        <v>20.333333333333332</v>
      </c>
      <c r="Q13" s="51">
        <f t="shared" si="0"/>
        <v>64</v>
      </c>
      <c r="R13" s="56">
        <f t="shared" si="0"/>
        <v>1458</v>
      </c>
      <c r="S13" s="57">
        <f t="shared" si="0"/>
        <v>719</v>
      </c>
      <c r="T13" s="53">
        <f t="shared" si="0"/>
        <v>44</v>
      </c>
      <c r="U13" s="53">
        <f t="shared" si="0"/>
        <v>579</v>
      </c>
      <c r="V13" s="54">
        <f t="shared" si="1"/>
        <v>22.78125</v>
      </c>
    </row>
    <row r="14" spans="1:22" ht="12">
      <c r="A14" s="183"/>
      <c r="B14" s="89" t="s">
        <v>114</v>
      </c>
      <c r="C14" s="62">
        <v>27</v>
      </c>
      <c r="D14" s="62">
        <v>629</v>
      </c>
      <c r="E14" s="119">
        <v>304</v>
      </c>
      <c r="F14" s="119">
        <v>25</v>
      </c>
      <c r="G14" s="119">
        <v>261</v>
      </c>
      <c r="H14" s="65"/>
      <c r="J14" s="62">
        <v>6</v>
      </c>
      <c r="K14" s="62">
        <v>115</v>
      </c>
      <c r="L14" s="119">
        <v>55</v>
      </c>
      <c r="M14" s="119">
        <v>0</v>
      </c>
      <c r="N14" s="119">
        <v>18</v>
      </c>
      <c r="O14" s="65"/>
      <c r="Q14" s="62">
        <f t="shared" si="0"/>
        <v>33</v>
      </c>
      <c r="R14" s="62">
        <f t="shared" si="0"/>
        <v>744</v>
      </c>
      <c r="S14" s="119">
        <f t="shared" si="0"/>
        <v>359</v>
      </c>
      <c r="T14" s="119">
        <f t="shared" si="0"/>
        <v>25</v>
      </c>
      <c r="U14" s="119">
        <f t="shared" si="0"/>
        <v>279</v>
      </c>
      <c r="V14" s="65">
        <f t="shared" si="1"/>
        <v>22.545454545454547</v>
      </c>
    </row>
    <row r="15" spans="1:22" ht="12">
      <c r="A15" s="184"/>
      <c r="B15" s="89" t="s">
        <v>115</v>
      </c>
      <c r="C15" s="62">
        <v>14</v>
      </c>
      <c r="D15" s="62">
        <v>342</v>
      </c>
      <c r="E15" s="119">
        <v>165</v>
      </c>
      <c r="F15" s="119">
        <v>13</v>
      </c>
      <c r="G15" s="119">
        <v>163</v>
      </c>
      <c r="H15" s="65"/>
      <c r="J15" s="62">
        <v>2</v>
      </c>
      <c r="K15" s="62">
        <v>51</v>
      </c>
      <c r="L15" s="119">
        <v>33</v>
      </c>
      <c r="M15" s="119">
        <v>0</v>
      </c>
      <c r="N15" s="119">
        <v>3</v>
      </c>
      <c r="O15" s="65"/>
      <c r="Q15" s="62">
        <f t="shared" si="0"/>
        <v>16</v>
      </c>
      <c r="R15" s="62">
        <f t="shared" si="0"/>
        <v>393</v>
      </c>
      <c r="S15" s="119">
        <f t="shared" si="0"/>
        <v>198</v>
      </c>
      <c r="T15" s="119">
        <f t="shared" si="0"/>
        <v>13</v>
      </c>
      <c r="U15" s="119">
        <f t="shared" si="0"/>
        <v>166</v>
      </c>
      <c r="V15" s="65">
        <f t="shared" si="1"/>
        <v>24.5625</v>
      </c>
    </row>
    <row r="16" spans="1:22" ht="12">
      <c r="A16" s="184"/>
      <c r="B16" s="89" t="s">
        <v>116</v>
      </c>
      <c r="C16" s="62">
        <v>11</v>
      </c>
      <c r="D16" s="62">
        <v>243</v>
      </c>
      <c r="E16" s="119">
        <v>118</v>
      </c>
      <c r="F16" s="119">
        <v>6</v>
      </c>
      <c r="G16" s="119">
        <v>131</v>
      </c>
      <c r="H16" s="65"/>
      <c r="J16" s="62">
        <v>4</v>
      </c>
      <c r="K16" s="62">
        <v>78</v>
      </c>
      <c r="L16" s="119">
        <v>44</v>
      </c>
      <c r="M16" s="119">
        <v>0</v>
      </c>
      <c r="N16" s="119">
        <v>3</v>
      </c>
      <c r="O16" s="65"/>
      <c r="Q16" s="62">
        <f t="shared" si="0"/>
        <v>15</v>
      </c>
      <c r="R16" s="62">
        <f t="shared" si="0"/>
        <v>321</v>
      </c>
      <c r="S16" s="119">
        <f t="shared" si="0"/>
        <v>162</v>
      </c>
      <c r="T16" s="119">
        <f t="shared" si="0"/>
        <v>6</v>
      </c>
      <c r="U16" s="119">
        <f t="shared" si="0"/>
        <v>134</v>
      </c>
      <c r="V16" s="65">
        <f t="shared" si="1"/>
        <v>21.4</v>
      </c>
    </row>
    <row r="17" spans="1:22" ht="12">
      <c r="A17" s="182" t="s">
        <v>117</v>
      </c>
      <c r="B17" s="182"/>
      <c r="C17" s="51">
        <f>C18+C19+C20+C21</f>
        <v>49</v>
      </c>
      <c r="D17" s="51">
        <f>D18+D19+D20+D21</f>
        <v>1145</v>
      </c>
      <c r="E17" s="51">
        <f>E18+E19+E20+E21</f>
        <v>548</v>
      </c>
      <c r="F17" s="51">
        <f>F18+F19+F20+F21</f>
        <v>26</v>
      </c>
      <c r="G17" s="51">
        <f>G18+G19+G20+G21</f>
        <v>252</v>
      </c>
      <c r="H17" s="54">
        <f>D17/C17</f>
        <v>23.367346938775512</v>
      </c>
      <c r="J17" s="51">
        <f>J18+J19+J20</f>
        <v>9</v>
      </c>
      <c r="K17" s="51">
        <f>K18+K19+K20</f>
        <v>128</v>
      </c>
      <c r="L17" s="51">
        <f>L18+L19+L20</f>
        <v>66</v>
      </c>
      <c r="M17" s="51">
        <f>M18+M19+M20</f>
        <v>1</v>
      </c>
      <c r="N17" s="51">
        <f>N18+N19+N20</f>
        <v>4</v>
      </c>
      <c r="O17" s="54">
        <f>K17/J17</f>
        <v>14.222222222222221</v>
      </c>
      <c r="Q17" s="51">
        <f t="shared" si="0"/>
        <v>58</v>
      </c>
      <c r="R17" s="56">
        <f t="shared" si="0"/>
        <v>1273</v>
      </c>
      <c r="S17" s="57">
        <f t="shared" si="0"/>
        <v>614</v>
      </c>
      <c r="T17" s="53">
        <f t="shared" si="0"/>
        <v>27</v>
      </c>
      <c r="U17" s="53">
        <f t="shared" si="0"/>
        <v>256</v>
      </c>
      <c r="V17" s="54">
        <f t="shared" si="1"/>
        <v>21.948275862068964</v>
      </c>
    </row>
    <row r="18" spans="1:22" ht="12">
      <c r="A18" s="184"/>
      <c r="B18" s="89" t="s">
        <v>118</v>
      </c>
      <c r="C18" s="62">
        <v>18</v>
      </c>
      <c r="D18" s="62">
        <v>415</v>
      </c>
      <c r="E18" s="119">
        <v>202</v>
      </c>
      <c r="F18" s="119">
        <v>5</v>
      </c>
      <c r="G18" s="119">
        <v>83</v>
      </c>
      <c r="H18" s="65"/>
      <c r="J18" s="62">
        <v>3</v>
      </c>
      <c r="K18" s="62">
        <v>54</v>
      </c>
      <c r="L18" s="119">
        <v>29</v>
      </c>
      <c r="M18" s="119">
        <v>0</v>
      </c>
      <c r="N18" s="119">
        <v>2</v>
      </c>
      <c r="O18" s="65"/>
      <c r="Q18" s="62">
        <f t="shared" si="0"/>
        <v>21</v>
      </c>
      <c r="R18" s="62">
        <f t="shared" si="0"/>
        <v>469</v>
      </c>
      <c r="S18" s="119">
        <f t="shared" si="0"/>
        <v>231</v>
      </c>
      <c r="T18" s="119">
        <f t="shared" si="0"/>
        <v>5</v>
      </c>
      <c r="U18" s="119">
        <f t="shared" si="0"/>
        <v>85</v>
      </c>
      <c r="V18" s="65">
        <f t="shared" si="1"/>
        <v>22.333333333333332</v>
      </c>
    </row>
    <row r="19" spans="1:22" ht="12">
      <c r="A19" s="184"/>
      <c r="B19" s="89" t="s">
        <v>119</v>
      </c>
      <c r="C19" s="62">
        <v>9</v>
      </c>
      <c r="D19" s="62">
        <v>215</v>
      </c>
      <c r="E19" s="119">
        <v>106</v>
      </c>
      <c r="F19" s="119">
        <v>5</v>
      </c>
      <c r="G19" s="119">
        <v>46</v>
      </c>
      <c r="H19" s="65"/>
      <c r="J19" s="62">
        <v>6</v>
      </c>
      <c r="K19" s="62">
        <v>74</v>
      </c>
      <c r="L19" s="119">
        <v>37</v>
      </c>
      <c r="M19" s="119">
        <v>1</v>
      </c>
      <c r="N19" s="119">
        <v>2</v>
      </c>
      <c r="O19" s="65"/>
      <c r="Q19" s="62">
        <f t="shared" si="0"/>
        <v>15</v>
      </c>
      <c r="R19" s="62">
        <f t="shared" si="0"/>
        <v>289</v>
      </c>
      <c r="S19" s="119">
        <f t="shared" si="0"/>
        <v>143</v>
      </c>
      <c r="T19" s="119">
        <f t="shared" si="0"/>
        <v>6</v>
      </c>
      <c r="U19" s="119">
        <f t="shared" si="0"/>
        <v>48</v>
      </c>
      <c r="V19" s="65">
        <f t="shared" si="1"/>
        <v>19.266666666666666</v>
      </c>
    </row>
    <row r="20" spans="1:22" ht="12">
      <c r="A20" s="183"/>
      <c r="B20" s="89" t="s">
        <v>120</v>
      </c>
      <c r="C20" s="62">
        <v>8</v>
      </c>
      <c r="D20" s="62">
        <v>180</v>
      </c>
      <c r="E20" s="119">
        <v>78</v>
      </c>
      <c r="F20" s="119">
        <v>5</v>
      </c>
      <c r="G20" s="119">
        <v>54</v>
      </c>
      <c r="H20" s="65"/>
      <c r="J20" s="62">
        <v>0</v>
      </c>
      <c r="K20" s="62">
        <v>0</v>
      </c>
      <c r="L20" s="119">
        <v>0</v>
      </c>
      <c r="M20" s="119">
        <v>0</v>
      </c>
      <c r="N20" s="119">
        <v>0</v>
      </c>
      <c r="O20" s="65"/>
      <c r="Q20" s="62">
        <f t="shared" si="0"/>
        <v>8</v>
      </c>
      <c r="R20" s="62">
        <f t="shared" si="0"/>
        <v>180</v>
      </c>
      <c r="S20" s="119">
        <f t="shared" si="0"/>
        <v>78</v>
      </c>
      <c r="T20" s="119">
        <f t="shared" si="0"/>
        <v>5</v>
      </c>
      <c r="U20" s="119">
        <f t="shared" si="0"/>
        <v>54</v>
      </c>
      <c r="V20" s="65">
        <f t="shared" si="1"/>
        <v>22.5</v>
      </c>
    </row>
    <row r="21" spans="1:22" ht="12">
      <c r="A21" s="183"/>
      <c r="B21" s="89" t="s">
        <v>121</v>
      </c>
      <c r="C21" s="62">
        <v>14</v>
      </c>
      <c r="D21" s="62">
        <v>335</v>
      </c>
      <c r="E21" s="119">
        <v>162</v>
      </c>
      <c r="F21" s="119">
        <v>11</v>
      </c>
      <c r="G21" s="119">
        <v>69</v>
      </c>
      <c r="H21" s="65"/>
      <c r="J21" s="62">
        <v>8</v>
      </c>
      <c r="K21" s="62">
        <v>148</v>
      </c>
      <c r="L21" s="119">
        <v>83</v>
      </c>
      <c r="M21" s="119">
        <v>3</v>
      </c>
      <c r="N21" s="119">
        <v>10</v>
      </c>
      <c r="O21" s="65"/>
      <c r="Q21" s="62">
        <f t="shared" si="0"/>
        <v>22</v>
      </c>
      <c r="R21" s="62">
        <f t="shared" si="0"/>
        <v>483</v>
      </c>
      <c r="S21" s="119">
        <f t="shared" si="0"/>
        <v>245</v>
      </c>
      <c r="T21" s="119">
        <f t="shared" si="0"/>
        <v>14</v>
      </c>
      <c r="U21" s="119">
        <f t="shared" si="0"/>
        <v>79</v>
      </c>
      <c r="V21" s="65">
        <f t="shared" si="1"/>
        <v>21.954545454545453</v>
      </c>
    </row>
    <row r="22" spans="1:22" ht="12">
      <c r="A22" s="181" t="s">
        <v>122</v>
      </c>
      <c r="B22" s="181"/>
      <c r="C22" s="51">
        <f>C23+C24</f>
        <v>53</v>
      </c>
      <c r="D22" s="51">
        <f>D23+D24</f>
        <v>1165</v>
      </c>
      <c r="E22" s="51">
        <f>E23+E24</f>
        <v>568</v>
      </c>
      <c r="F22" s="51">
        <f>F23+F24</f>
        <v>31</v>
      </c>
      <c r="G22" s="51">
        <f>G23+G24</f>
        <v>453</v>
      </c>
      <c r="H22" s="54">
        <f>D22/C22</f>
        <v>21.9811320754717</v>
      </c>
      <c r="J22" s="51">
        <f>J23+J24+J25</f>
        <v>12</v>
      </c>
      <c r="K22" s="51">
        <f>K23+K24+K25</f>
        <v>277</v>
      </c>
      <c r="L22" s="51">
        <f>L23+L24+L25</f>
        <v>136</v>
      </c>
      <c r="M22" s="51">
        <f>M23+M24+M25</f>
        <v>2</v>
      </c>
      <c r="N22" s="51">
        <f>N23+N24+N25</f>
        <v>22</v>
      </c>
      <c r="O22" s="54">
        <f>K22/J22</f>
        <v>23.083333333333332</v>
      </c>
      <c r="Q22" s="51">
        <f t="shared" si="0"/>
        <v>65</v>
      </c>
      <c r="R22" s="56">
        <f t="shared" si="0"/>
        <v>1442</v>
      </c>
      <c r="S22" s="57">
        <f t="shared" si="0"/>
        <v>704</v>
      </c>
      <c r="T22" s="53">
        <f t="shared" si="0"/>
        <v>33</v>
      </c>
      <c r="U22" s="53">
        <f t="shared" si="0"/>
        <v>475</v>
      </c>
      <c r="V22" s="54">
        <f t="shared" si="1"/>
        <v>22.184615384615384</v>
      </c>
    </row>
    <row r="23" spans="1:22" ht="12">
      <c r="A23" s="184"/>
      <c r="B23" s="89" t="s">
        <v>123</v>
      </c>
      <c r="C23" s="62">
        <v>29</v>
      </c>
      <c r="D23" s="62">
        <v>649</v>
      </c>
      <c r="E23" s="119">
        <v>332</v>
      </c>
      <c r="F23" s="119">
        <v>16</v>
      </c>
      <c r="G23" s="119">
        <v>265</v>
      </c>
      <c r="H23" s="65"/>
      <c r="J23" s="62">
        <v>0</v>
      </c>
      <c r="K23" s="62">
        <v>0</v>
      </c>
      <c r="L23" s="119">
        <v>0</v>
      </c>
      <c r="M23" s="119">
        <v>0</v>
      </c>
      <c r="N23" s="119">
        <v>0</v>
      </c>
      <c r="O23" s="65"/>
      <c r="Q23" s="62">
        <f t="shared" si="0"/>
        <v>29</v>
      </c>
      <c r="R23" s="62">
        <f t="shared" si="0"/>
        <v>649</v>
      </c>
      <c r="S23" s="119">
        <f t="shared" si="0"/>
        <v>332</v>
      </c>
      <c r="T23" s="119">
        <f t="shared" si="0"/>
        <v>16</v>
      </c>
      <c r="U23" s="119">
        <f t="shared" si="0"/>
        <v>265</v>
      </c>
      <c r="V23" s="65">
        <f t="shared" si="1"/>
        <v>22.379310344827587</v>
      </c>
    </row>
    <row r="24" spans="1:22" ht="12">
      <c r="A24" s="184"/>
      <c r="B24" s="89" t="s">
        <v>124</v>
      </c>
      <c r="C24" s="62">
        <v>24</v>
      </c>
      <c r="D24" s="62">
        <v>516</v>
      </c>
      <c r="E24" s="119">
        <v>236</v>
      </c>
      <c r="F24" s="119">
        <v>15</v>
      </c>
      <c r="G24" s="119">
        <v>188</v>
      </c>
      <c r="H24" s="65"/>
      <c r="J24" s="62">
        <v>8</v>
      </c>
      <c r="K24" s="62">
        <v>194</v>
      </c>
      <c r="L24" s="119">
        <v>96</v>
      </c>
      <c r="M24" s="119">
        <v>2</v>
      </c>
      <c r="N24" s="119">
        <v>16</v>
      </c>
      <c r="O24" s="65"/>
      <c r="Q24" s="62">
        <f t="shared" si="0"/>
        <v>32</v>
      </c>
      <c r="R24" s="62">
        <f t="shared" si="0"/>
        <v>710</v>
      </c>
      <c r="S24" s="119">
        <f t="shared" si="0"/>
        <v>332</v>
      </c>
      <c r="T24" s="119">
        <f t="shared" si="0"/>
        <v>17</v>
      </c>
      <c r="U24" s="119">
        <f t="shared" si="0"/>
        <v>204</v>
      </c>
      <c r="V24" s="65">
        <f t="shared" si="1"/>
        <v>22.1875</v>
      </c>
    </row>
    <row r="25" spans="1:22" ht="12">
      <c r="A25" s="182" t="s">
        <v>78</v>
      </c>
      <c r="B25" s="182"/>
      <c r="C25" s="51">
        <f>C26+C27+C28+C29</f>
        <v>44</v>
      </c>
      <c r="D25" s="51">
        <f>D26+D27+D28+D29</f>
        <v>1037</v>
      </c>
      <c r="E25" s="51">
        <f>E26+E27+E28+E29</f>
        <v>518</v>
      </c>
      <c r="F25" s="51">
        <f>F26+F27+F28+F29</f>
        <v>20</v>
      </c>
      <c r="G25" s="51">
        <f>G26+G27+G28+G29</f>
        <v>173</v>
      </c>
      <c r="H25" s="54">
        <f>D25/C25</f>
        <v>23.568181818181817</v>
      </c>
      <c r="J25" s="51">
        <f>J26+J27+J28</f>
        <v>4</v>
      </c>
      <c r="K25" s="51">
        <f>K26+K27+K28</f>
        <v>83</v>
      </c>
      <c r="L25" s="51">
        <f>L26+L27+L28</f>
        <v>40</v>
      </c>
      <c r="M25" s="51">
        <f>M26+M27+M28</f>
        <v>0</v>
      </c>
      <c r="N25" s="51">
        <f>N26+N27+N28</f>
        <v>6</v>
      </c>
      <c r="O25" s="54">
        <f>K25/J25</f>
        <v>20.75</v>
      </c>
      <c r="Q25" s="51">
        <f t="shared" si="0"/>
        <v>48</v>
      </c>
      <c r="R25" s="56">
        <f t="shared" si="0"/>
        <v>1120</v>
      </c>
      <c r="S25" s="57">
        <f t="shared" si="0"/>
        <v>558</v>
      </c>
      <c r="T25" s="53">
        <f t="shared" si="0"/>
        <v>20</v>
      </c>
      <c r="U25" s="53">
        <f t="shared" si="0"/>
        <v>179</v>
      </c>
      <c r="V25" s="54">
        <f t="shared" si="1"/>
        <v>23.333333333333332</v>
      </c>
    </row>
    <row r="26" spans="1:22" ht="12">
      <c r="A26" s="184"/>
      <c r="B26" s="89" t="s">
        <v>125</v>
      </c>
      <c r="C26" s="62">
        <v>6</v>
      </c>
      <c r="D26" s="62">
        <v>130</v>
      </c>
      <c r="E26" s="119">
        <v>61</v>
      </c>
      <c r="F26" s="119">
        <v>3</v>
      </c>
      <c r="G26" s="119">
        <v>12</v>
      </c>
      <c r="H26" s="65"/>
      <c r="J26" s="62">
        <v>2</v>
      </c>
      <c r="K26" s="62">
        <v>34</v>
      </c>
      <c r="L26" s="119">
        <v>14</v>
      </c>
      <c r="M26" s="119">
        <v>0</v>
      </c>
      <c r="N26" s="119">
        <v>5</v>
      </c>
      <c r="O26" s="65"/>
      <c r="Q26" s="62">
        <f t="shared" si="0"/>
        <v>8</v>
      </c>
      <c r="R26" s="62">
        <f t="shared" si="0"/>
        <v>164</v>
      </c>
      <c r="S26" s="119">
        <f t="shared" si="0"/>
        <v>75</v>
      </c>
      <c r="T26" s="119">
        <f t="shared" si="0"/>
        <v>3</v>
      </c>
      <c r="U26" s="119">
        <f t="shared" si="0"/>
        <v>17</v>
      </c>
      <c r="V26" s="65">
        <f t="shared" si="1"/>
        <v>20.5</v>
      </c>
    </row>
    <row r="27" spans="1:22" ht="12">
      <c r="A27" s="184"/>
      <c r="B27" s="89" t="s">
        <v>126</v>
      </c>
      <c r="C27" s="62">
        <v>9</v>
      </c>
      <c r="D27" s="62">
        <v>205</v>
      </c>
      <c r="E27" s="119">
        <v>104</v>
      </c>
      <c r="F27" s="119">
        <v>4</v>
      </c>
      <c r="G27" s="119">
        <v>35</v>
      </c>
      <c r="H27" s="65"/>
      <c r="J27" s="62">
        <v>2</v>
      </c>
      <c r="K27" s="62">
        <v>49</v>
      </c>
      <c r="L27" s="119">
        <v>26</v>
      </c>
      <c r="M27" s="119">
        <v>0</v>
      </c>
      <c r="N27" s="119">
        <v>1</v>
      </c>
      <c r="O27" s="65"/>
      <c r="Q27" s="62">
        <f t="shared" si="0"/>
        <v>11</v>
      </c>
      <c r="R27" s="62">
        <f t="shared" si="0"/>
        <v>254</v>
      </c>
      <c r="S27" s="119">
        <f t="shared" si="0"/>
        <v>130</v>
      </c>
      <c r="T27" s="119">
        <f t="shared" si="0"/>
        <v>4</v>
      </c>
      <c r="U27" s="119">
        <f t="shared" si="0"/>
        <v>36</v>
      </c>
      <c r="V27" s="65">
        <f t="shared" si="1"/>
        <v>23.09090909090909</v>
      </c>
    </row>
    <row r="28" spans="1:22" ht="12">
      <c r="A28" s="183"/>
      <c r="B28" s="89" t="s">
        <v>127</v>
      </c>
      <c r="C28" s="62">
        <v>9</v>
      </c>
      <c r="D28" s="62">
        <v>223</v>
      </c>
      <c r="E28" s="119">
        <v>116</v>
      </c>
      <c r="F28" s="119">
        <v>4</v>
      </c>
      <c r="G28" s="119">
        <v>48</v>
      </c>
      <c r="H28" s="65"/>
      <c r="J28" s="62">
        <v>0</v>
      </c>
      <c r="K28" s="62">
        <v>0</v>
      </c>
      <c r="L28" s="119">
        <v>0</v>
      </c>
      <c r="M28" s="119">
        <v>0</v>
      </c>
      <c r="N28" s="119">
        <v>0</v>
      </c>
      <c r="O28" s="65"/>
      <c r="Q28" s="62">
        <f t="shared" si="0"/>
        <v>9</v>
      </c>
      <c r="R28" s="62">
        <f t="shared" si="0"/>
        <v>223</v>
      </c>
      <c r="S28" s="119">
        <f t="shared" si="0"/>
        <v>116</v>
      </c>
      <c r="T28" s="119">
        <f t="shared" si="0"/>
        <v>4</v>
      </c>
      <c r="U28" s="119">
        <f t="shared" si="0"/>
        <v>48</v>
      </c>
      <c r="V28" s="65">
        <f t="shared" si="1"/>
        <v>24.77777777777778</v>
      </c>
    </row>
    <row r="29" spans="1:22" ht="12">
      <c r="A29" s="184"/>
      <c r="B29" s="89" t="s">
        <v>128</v>
      </c>
      <c r="C29" s="62">
        <v>20</v>
      </c>
      <c r="D29" s="62">
        <v>479</v>
      </c>
      <c r="E29" s="119">
        <v>237</v>
      </c>
      <c r="F29" s="119">
        <v>9</v>
      </c>
      <c r="G29" s="119">
        <v>78</v>
      </c>
      <c r="H29" s="65"/>
      <c r="J29" s="62">
        <v>7</v>
      </c>
      <c r="K29" s="62">
        <v>186</v>
      </c>
      <c r="L29" s="119">
        <v>100</v>
      </c>
      <c r="M29" s="119">
        <v>3</v>
      </c>
      <c r="N29" s="119">
        <v>5</v>
      </c>
      <c r="O29" s="65"/>
      <c r="Q29" s="62">
        <f t="shared" si="0"/>
        <v>27</v>
      </c>
      <c r="R29" s="62">
        <f t="shared" si="0"/>
        <v>665</v>
      </c>
      <c r="S29" s="119">
        <f t="shared" si="0"/>
        <v>337</v>
      </c>
      <c r="T29" s="119">
        <f t="shared" si="0"/>
        <v>12</v>
      </c>
      <c r="U29" s="119">
        <f t="shared" si="0"/>
        <v>83</v>
      </c>
      <c r="V29" s="65">
        <f t="shared" si="1"/>
        <v>24.62962962962963</v>
      </c>
    </row>
    <row r="30" spans="1:22" ht="12">
      <c r="A30" s="182" t="s">
        <v>14</v>
      </c>
      <c r="B30" s="182"/>
      <c r="C30" s="51">
        <f>C31+C32</f>
        <v>44</v>
      </c>
      <c r="D30" s="51">
        <f>D31+D32</f>
        <v>1070</v>
      </c>
      <c r="E30" s="51">
        <f>E31+E32</f>
        <v>547</v>
      </c>
      <c r="F30" s="51">
        <f>F31+F32</f>
        <v>42</v>
      </c>
      <c r="G30" s="51">
        <f>G31+G32</f>
        <v>314</v>
      </c>
      <c r="H30" s="54">
        <f>D30/C30</f>
        <v>24.318181818181817</v>
      </c>
      <c r="J30" s="51">
        <f>J31+J32+J33</f>
        <v>26</v>
      </c>
      <c r="K30" s="51">
        <f>K31+K32+K33</f>
        <v>534</v>
      </c>
      <c r="L30" s="51">
        <f>L31+L32+L33</f>
        <v>275</v>
      </c>
      <c r="M30" s="51">
        <f>M31+M32+M33</f>
        <v>8</v>
      </c>
      <c r="N30" s="51">
        <f>N31+N32+N33</f>
        <v>15</v>
      </c>
      <c r="O30" s="54">
        <f aca="true" t="shared" si="2" ref="O30:O35">K30/J30</f>
        <v>20.53846153846154</v>
      </c>
      <c r="Q30" s="51">
        <f t="shared" si="0"/>
        <v>70</v>
      </c>
      <c r="R30" s="56">
        <f t="shared" si="0"/>
        <v>1604</v>
      </c>
      <c r="S30" s="57">
        <f t="shared" si="0"/>
        <v>822</v>
      </c>
      <c r="T30" s="53">
        <f t="shared" si="0"/>
        <v>50</v>
      </c>
      <c r="U30" s="53">
        <f t="shared" si="0"/>
        <v>329</v>
      </c>
      <c r="V30" s="54">
        <f t="shared" si="1"/>
        <v>22.914285714285715</v>
      </c>
    </row>
    <row r="31" spans="1:22" ht="12">
      <c r="A31" s="183"/>
      <c r="B31" s="89" t="s">
        <v>129</v>
      </c>
      <c r="C31" s="62">
        <v>30</v>
      </c>
      <c r="D31" s="62">
        <v>741</v>
      </c>
      <c r="E31" s="119">
        <v>383</v>
      </c>
      <c r="F31" s="119">
        <v>28</v>
      </c>
      <c r="G31" s="119">
        <v>220</v>
      </c>
      <c r="H31" s="65"/>
      <c r="J31" s="62">
        <v>3</v>
      </c>
      <c r="K31" s="62">
        <v>63</v>
      </c>
      <c r="L31" s="119">
        <v>32</v>
      </c>
      <c r="M31" s="119">
        <v>1</v>
      </c>
      <c r="N31" s="119">
        <v>5</v>
      </c>
      <c r="O31" s="65"/>
      <c r="Q31" s="62">
        <f t="shared" si="0"/>
        <v>33</v>
      </c>
      <c r="R31" s="62">
        <f t="shared" si="0"/>
        <v>804</v>
      </c>
      <c r="S31" s="119">
        <f t="shared" si="0"/>
        <v>415</v>
      </c>
      <c r="T31" s="119">
        <f t="shared" si="0"/>
        <v>29</v>
      </c>
      <c r="U31" s="119">
        <f t="shared" si="0"/>
        <v>225</v>
      </c>
      <c r="V31" s="65">
        <f t="shared" si="1"/>
        <v>24.363636363636363</v>
      </c>
    </row>
    <row r="32" spans="1:22" ht="12">
      <c r="A32" s="184"/>
      <c r="B32" s="89" t="s">
        <v>130</v>
      </c>
      <c r="C32" s="62">
        <v>14</v>
      </c>
      <c r="D32" s="62">
        <v>329</v>
      </c>
      <c r="E32" s="119">
        <v>164</v>
      </c>
      <c r="F32" s="119">
        <v>14</v>
      </c>
      <c r="G32" s="119">
        <v>94</v>
      </c>
      <c r="H32" s="65"/>
      <c r="J32" s="62">
        <v>8</v>
      </c>
      <c r="K32" s="62">
        <v>162</v>
      </c>
      <c r="L32" s="119">
        <v>80</v>
      </c>
      <c r="M32" s="119">
        <v>3</v>
      </c>
      <c r="N32" s="119">
        <v>2</v>
      </c>
      <c r="O32" s="65"/>
      <c r="Q32" s="62">
        <f t="shared" si="0"/>
        <v>22</v>
      </c>
      <c r="R32" s="62">
        <f t="shared" si="0"/>
        <v>491</v>
      </c>
      <c r="S32" s="119">
        <f t="shared" si="0"/>
        <v>244</v>
      </c>
      <c r="T32" s="119">
        <f t="shared" si="0"/>
        <v>17</v>
      </c>
      <c r="U32" s="119">
        <f t="shared" si="0"/>
        <v>96</v>
      </c>
      <c r="V32" s="65">
        <f t="shared" si="1"/>
        <v>22.318181818181817</v>
      </c>
    </row>
    <row r="33" spans="1:22" ht="12">
      <c r="A33" s="185" t="s">
        <v>131</v>
      </c>
      <c r="B33" s="185"/>
      <c r="C33" s="57">
        <f>C19+C20+C27+C29</f>
        <v>46</v>
      </c>
      <c r="D33" s="57">
        <f>D19+D20+D27+D29</f>
        <v>1079</v>
      </c>
      <c r="E33" s="57">
        <f>E19+E20+E27+E29</f>
        <v>525</v>
      </c>
      <c r="F33" s="57">
        <f>F19+F20+F27+F29</f>
        <v>23</v>
      </c>
      <c r="G33" s="57">
        <f>G19+G20+G27+G29</f>
        <v>213</v>
      </c>
      <c r="H33" s="54">
        <f>D33/C33</f>
        <v>23.456521739130434</v>
      </c>
      <c r="J33" s="57">
        <f>J19+J20+J27+J29</f>
        <v>15</v>
      </c>
      <c r="K33" s="57">
        <f>K19+K20+K27+K29</f>
        <v>309</v>
      </c>
      <c r="L33" s="57">
        <f>L19+L20+L27+L29</f>
        <v>163</v>
      </c>
      <c r="M33" s="57">
        <f>M19+M20+M27+M29</f>
        <v>4</v>
      </c>
      <c r="N33" s="57">
        <f>N19+N20+N27+N29</f>
        <v>8</v>
      </c>
      <c r="O33" s="54">
        <f t="shared" si="2"/>
        <v>20.6</v>
      </c>
      <c r="Q33" s="57">
        <f>Q19+Q20+Q27+Q29</f>
        <v>61</v>
      </c>
      <c r="R33" s="57">
        <f>R19+R20+R27+R29</f>
        <v>1388</v>
      </c>
      <c r="S33" s="57">
        <f>S19+S20+S27+S29</f>
        <v>688</v>
      </c>
      <c r="T33" s="57">
        <f>T19+T20+T27+T29</f>
        <v>27</v>
      </c>
      <c r="U33" s="57">
        <f>U19+U20+U27+U29</f>
        <v>221</v>
      </c>
      <c r="V33" s="186">
        <f t="shared" si="1"/>
        <v>22.75409836065574</v>
      </c>
    </row>
    <row r="34" spans="1:22" ht="12">
      <c r="A34" s="185" t="s">
        <v>132</v>
      </c>
      <c r="B34" s="185"/>
      <c r="C34" s="57">
        <f>C10+C11+C12+C14+C15+C16+C18+C21+C23+C24+C26+C28+C31+C32</f>
        <v>244</v>
      </c>
      <c r="D34" s="57">
        <f>D10+D11+D12+D14+D15+D16+D18+D21+D23+D24+D26+D28+D31+D32</f>
        <v>5657</v>
      </c>
      <c r="E34" s="57">
        <f>E10+E11+E12+E14+E15+E16+E18+E21+E23+E24+E26+E28+E31+E32</f>
        <v>2789</v>
      </c>
      <c r="F34" s="57">
        <f>F10+F11+F12+F14+F15+F16+F18+F21+F23+F24+F26+F28+F31+F32</f>
        <v>176</v>
      </c>
      <c r="G34" s="57">
        <f>G10+G11+G12+G14+G15+G16+G18+G21+G23+G24+G26+G28+G31+G32</f>
        <v>1964</v>
      </c>
      <c r="H34" s="54">
        <f>D34/C34</f>
        <v>23.184426229508198</v>
      </c>
      <c r="J34" s="57">
        <f>J10+J11+J12+J14+J15+J16+J18+J21+J23+J24+J26+J28+J31+J32</f>
        <v>56</v>
      </c>
      <c r="K34" s="57">
        <f>K10+K11+K12+K14+K15+K16+K18+K21+K23+K24+K26+K28+K31+K32</f>
        <v>1130</v>
      </c>
      <c r="L34" s="57">
        <f>L10+L11+L12+L14+L15+L16+L18+L21+L23+L24+L26+L28+L31+L32</f>
        <v>599</v>
      </c>
      <c r="M34" s="57">
        <f>M10+M11+M12+M14+M15+M16+M18+M21+M23+M24+M26+M28+M31+M32</f>
        <v>14</v>
      </c>
      <c r="N34" s="57">
        <f>N10+N11+N12+N14+N15+N16+N18+N21+N23+N24+N26+N28+N31+N32</f>
        <v>74</v>
      </c>
      <c r="O34" s="54">
        <f t="shared" si="2"/>
        <v>20.178571428571427</v>
      </c>
      <c r="Q34" s="57">
        <f>Q10+Q11+Q12+Q14+Q15+Q16+Q18+Q21+Q23+Q24+Q26+Q28+Q31+Q32</f>
        <v>300</v>
      </c>
      <c r="R34" s="57">
        <f>R10+R11+R12+R14+R15+R16+R18+R21+R23+R24+R26+R28+R31+R32</f>
        <v>6787</v>
      </c>
      <c r="S34" s="57">
        <f>S10+S11+S12+S14+S15+S16+S18+S21+S23+S24+S26+S28+S31+S32</f>
        <v>3388</v>
      </c>
      <c r="T34" s="57">
        <f>T10+T11+T12+T14+T15+T16+T18+T21+T23+T24+T26+T28+T31+T32</f>
        <v>190</v>
      </c>
      <c r="U34" s="57">
        <f>U10+U11+U12+U14+U15+U16+U18+U21+U23+U24+U26+U28+U31+U32</f>
        <v>2038</v>
      </c>
      <c r="V34" s="186">
        <f t="shared" si="1"/>
        <v>22.623333333333335</v>
      </c>
    </row>
    <row r="35" spans="1:22" ht="12">
      <c r="A35" s="187" t="s">
        <v>89</v>
      </c>
      <c r="B35" s="187"/>
      <c r="C35" s="76">
        <f>C33+C34</f>
        <v>290</v>
      </c>
      <c r="D35" s="76">
        <f>D33+D34</f>
        <v>6736</v>
      </c>
      <c r="E35" s="76">
        <f>E33+E34</f>
        <v>3314</v>
      </c>
      <c r="F35" s="76">
        <f>F33+F34</f>
        <v>199</v>
      </c>
      <c r="G35" s="76">
        <f>G33+G34</f>
        <v>2177</v>
      </c>
      <c r="H35" s="77">
        <f>D35/C35</f>
        <v>23.22758620689655</v>
      </c>
      <c r="J35" s="76">
        <f>J33+J34</f>
        <v>71</v>
      </c>
      <c r="K35" s="76">
        <f>K33+K34</f>
        <v>1439</v>
      </c>
      <c r="L35" s="76">
        <f>L33+L34</f>
        <v>762</v>
      </c>
      <c r="M35" s="76">
        <f>M33+M34</f>
        <v>18</v>
      </c>
      <c r="N35" s="76">
        <f>N33+N34</f>
        <v>82</v>
      </c>
      <c r="O35" s="77">
        <f t="shared" si="2"/>
        <v>20.267605633802816</v>
      </c>
      <c r="Q35" s="76">
        <f>Q33+Q34</f>
        <v>361</v>
      </c>
      <c r="R35" s="76">
        <f>R33+R34</f>
        <v>8175</v>
      </c>
      <c r="S35" s="76">
        <f>S33+S34</f>
        <v>4076</v>
      </c>
      <c r="T35" s="76">
        <f>T33+T34</f>
        <v>217</v>
      </c>
      <c r="U35" s="76">
        <f>U33+U34</f>
        <v>2259</v>
      </c>
      <c r="V35" s="77">
        <f t="shared" si="1"/>
        <v>22.645429362880886</v>
      </c>
    </row>
    <row r="36" spans="1:22" ht="12">
      <c r="A36" s="81" t="s">
        <v>148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87" t="s">
        <v>142</v>
      </c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V35" unlockedFormula="1"/>
    <ignoredError sqref="E8:U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102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50">
        <v>21</v>
      </c>
      <c r="C9" s="51">
        <v>526</v>
      </c>
      <c r="D9" s="52">
        <v>254</v>
      </c>
      <c r="E9" s="53">
        <v>12</v>
      </c>
      <c r="F9" s="53">
        <v>167</v>
      </c>
      <c r="G9" s="54">
        <f aca="true" t="shared" si="0" ref="G9:G34">C9/B9</f>
        <v>25.047619047619047</v>
      </c>
      <c r="H9" s="55"/>
      <c r="I9" s="50">
        <v>8</v>
      </c>
      <c r="J9" s="51">
        <v>171</v>
      </c>
      <c r="K9" s="52">
        <v>84</v>
      </c>
      <c r="L9" s="53">
        <v>1</v>
      </c>
      <c r="M9" s="53">
        <v>6</v>
      </c>
      <c r="N9" s="54">
        <f aca="true" t="shared" si="1" ref="N9:N19">J9/I9</f>
        <v>21.375</v>
      </c>
      <c r="O9" s="55"/>
      <c r="P9" s="51">
        <f>I9+B9</f>
        <v>29</v>
      </c>
      <c r="Q9" s="56">
        <f aca="true" t="shared" si="2" ref="Q9:T24">J9+C9</f>
        <v>697</v>
      </c>
      <c r="R9" s="57">
        <f t="shared" si="2"/>
        <v>338</v>
      </c>
      <c r="S9" s="53">
        <f t="shared" si="2"/>
        <v>13</v>
      </c>
      <c r="T9" s="53">
        <f>M9+F9</f>
        <v>173</v>
      </c>
      <c r="U9" s="54">
        <f>Q9/P9</f>
        <v>24.03448275862069</v>
      </c>
    </row>
    <row r="10" spans="1:21" ht="12">
      <c r="A10" s="49" t="s">
        <v>7</v>
      </c>
      <c r="B10" s="58">
        <f>B11+B12+B13</f>
        <v>51</v>
      </c>
      <c r="C10" s="58">
        <f>C11+C12+C13</f>
        <v>1256</v>
      </c>
      <c r="D10" s="59">
        <f>D11+D12+D13</f>
        <v>597</v>
      </c>
      <c r="E10" s="59">
        <f>E11+E12+E13</f>
        <v>36</v>
      </c>
      <c r="F10" s="59">
        <f>F11+F12+F13</f>
        <v>532</v>
      </c>
      <c r="G10" s="54">
        <f t="shared" si="0"/>
        <v>24.627450980392158</v>
      </c>
      <c r="H10" s="55"/>
      <c r="I10" s="58">
        <f>I11+I12+I13</f>
        <v>11</v>
      </c>
      <c r="J10" s="58">
        <f>J11+J12+J13</f>
        <v>283</v>
      </c>
      <c r="K10" s="59">
        <f>K11+K12+K13</f>
        <v>146</v>
      </c>
      <c r="L10" s="59">
        <f>L11+L12+L13</f>
        <v>1</v>
      </c>
      <c r="M10" s="59">
        <f>M11+M12+M13</f>
        <v>13</v>
      </c>
      <c r="N10" s="54">
        <f t="shared" si="1"/>
        <v>25.727272727272727</v>
      </c>
      <c r="O10" s="55"/>
      <c r="P10" s="51">
        <f>I10+B10</f>
        <v>62</v>
      </c>
      <c r="Q10" s="51">
        <f t="shared" si="2"/>
        <v>1539</v>
      </c>
      <c r="R10" s="57">
        <f t="shared" si="2"/>
        <v>743</v>
      </c>
      <c r="S10" s="57">
        <f t="shared" si="2"/>
        <v>37</v>
      </c>
      <c r="T10" s="57">
        <f t="shared" si="2"/>
        <v>545</v>
      </c>
      <c r="U10" s="54">
        <f>Q10/P10</f>
        <v>24.822580645161292</v>
      </c>
    </row>
    <row r="11" spans="1:21" ht="12">
      <c r="A11" s="60" t="s">
        <v>70</v>
      </c>
      <c r="B11" s="61">
        <v>27</v>
      </c>
      <c r="C11" s="62">
        <v>656</v>
      </c>
      <c r="D11" s="63">
        <v>302</v>
      </c>
      <c r="E11" s="64">
        <v>23</v>
      </c>
      <c r="F11" s="64">
        <v>307</v>
      </c>
      <c r="G11" s="65">
        <f t="shared" si="0"/>
        <v>24.296296296296298</v>
      </c>
      <c r="H11" s="66"/>
      <c r="I11" s="61">
        <v>6</v>
      </c>
      <c r="J11" s="62">
        <v>151</v>
      </c>
      <c r="K11" s="63">
        <v>82</v>
      </c>
      <c r="L11" s="64"/>
      <c r="M11" s="64">
        <v>5</v>
      </c>
      <c r="N11" s="65">
        <f t="shared" si="1"/>
        <v>25.166666666666668</v>
      </c>
      <c r="O11" s="66"/>
      <c r="P11" s="62">
        <f aca="true" t="shared" si="3" ref="P11:T34">I11+B11</f>
        <v>33</v>
      </c>
      <c r="Q11" s="67">
        <f t="shared" si="2"/>
        <v>807</v>
      </c>
      <c r="R11" s="63">
        <f t="shared" si="2"/>
        <v>384</v>
      </c>
      <c r="S11" s="64">
        <f t="shared" si="2"/>
        <v>23</v>
      </c>
      <c r="T11" s="64">
        <f t="shared" si="2"/>
        <v>312</v>
      </c>
      <c r="U11" s="65">
        <f aca="true" t="shared" si="4" ref="U11:U34">Q11/P11</f>
        <v>24.454545454545453</v>
      </c>
    </row>
    <row r="12" spans="1:21" ht="12">
      <c r="A12" s="60" t="s">
        <v>71</v>
      </c>
      <c r="B12" s="61">
        <v>14</v>
      </c>
      <c r="C12" s="62">
        <v>362</v>
      </c>
      <c r="D12" s="63">
        <v>177</v>
      </c>
      <c r="E12" s="64">
        <v>5</v>
      </c>
      <c r="F12" s="64">
        <v>136</v>
      </c>
      <c r="G12" s="65">
        <f t="shared" si="0"/>
        <v>25.857142857142858</v>
      </c>
      <c r="H12" s="66"/>
      <c r="I12" s="61">
        <v>2</v>
      </c>
      <c r="J12" s="62">
        <v>59</v>
      </c>
      <c r="K12" s="63">
        <v>27</v>
      </c>
      <c r="L12" s="64"/>
      <c r="M12" s="64">
        <v>6</v>
      </c>
      <c r="N12" s="65">
        <f t="shared" si="1"/>
        <v>29.5</v>
      </c>
      <c r="O12" s="66"/>
      <c r="P12" s="62">
        <f t="shared" si="3"/>
        <v>16</v>
      </c>
      <c r="Q12" s="67">
        <f t="shared" si="2"/>
        <v>421</v>
      </c>
      <c r="R12" s="63">
        <f t="shared" si="2"/>
        <v>204</v>
      </c>
      <c r="S12" s="64">
        <f t="shared" si="2"/>
        <v>5</v>
      </c>
      <c r="T12" s="64">
        <f t="shared" si="2"/>
        <v>142</v>
      </c>
      <c r="U12" s="65">
        <f t="shared" si="4"/>
        <v>26.3125</v>
      </c>
    </row>
    <row r="13" spans="1:21" ht="12">
      <c r="A13" s="60" t="s">
        <v>72</v>
      </c>
      <c r="B13" s="61">
        <v>10</v>
      </c>
      <c r="C13" s="62">
        <v>238</v>
      </c>
      <c r="D13" s="63">
        <v>118</v>
      </c>
      <c r="E13" s="64">
        <v>8</v>
      </c>
      <c r="F13" s="64">
        <v>89</v>
      </c>
      <c r="G13" s="65">
        <f t="shared" si="0"/>
        <v>23.8</v>
      </c>
      <c r="H13" s="66"/>
      <c r="I13" s="61">
        <v>3</v>
      </c>
      <c r="J13" s="62">
        <v>73</v>
      </c>
      <c r="K13" s="63">
        <v>37</v>
      </c>
      <c r="L13" s="64">
        <v>1</v>
      </c>
      <c r="M13" s="64">
        <v>2</v>
      </c>
      <c r="N13" s="65">
        <f t="shared" si="1"/>
        <v>24.333333333333332</v>
      </c>
      <c r="O13" s="66"/>
      <c r="P13" s="62">
        <f t="shared" si="3"/>
        <v>13</v>
      </c>
      <c r="Q13" s="67">
        <f t="shared" si="2"/>
        <v>311</v>
      </c>
      <c r="R13" s="63">
        <f t="shared" si="2"/>
        <v>155</v>
      </c>
      <c r="S13" s="64">
        <f t="shared" si="2"/>
        <v>9</v>
      </c>
      <c r="T13" s="64">
        <f t="shared" si="2"/>
        <v>91</v>
      </c>
      <c r="U13" s="65">
        <f t="shared" si="4"/>
        <v>23.923076923076923</v>
      </c>
    </row>
    <row r="14" spans="1:21" ht="12">
      <c r="A14" s="49" t="s">
        <v>8</v>
      </c>
      <c r="B14" s="58">
        <f>B15+B16</f>
        <v>26</v>
      </c>
      <c r="C14" s="58">
        <f>C15+C16</f>
        <v>635</v>
      </c>
      <c r="D14" s="59">
        <f>D15+D16</f>
        <v>311</v>
      </c>
      <c r="E14" s="59">
        <f>E15+E16</f>
        <v>9</v>
      </c>
      <c r="F14" s="59">
        <f>F15+F16</f>
        <v>204</v>
      </c>
      <c r="G14" s="54">
        <f t="shared" si="0"/>
        <v>24.423076923076923</v>
      </c>
      <c r="H14" s="55"/>
      <c r="I14" s="58">
        <f>I15+I16</f>
        <v>12</v>
      </c>
      <c r="J14" s="58">
        <f>J15+J16</f>
        <v>214</v>
      </c>
      <c r="K14" s="59">
        <f>K15+K16</f>
        <v>58</v>
      </c>
      <c r="L14" s="64"/>
      <c r="M14" s="59">
        <f>M15+M16</f>
        <v>6</v>
      </c>
      <c r="N14" s="54">
        <f t="shared" si="1"/>
        <v>17.833333333333332</v>
      </c>
      <c r="O14" s="55"/>
      <c r="P14" s="51">
        <f t="shared" si="3"/>
        <v>38</v>
      </c>
      <c r="Q14" s="51">
        <f t="shared" si="2"/>
        <v>849</v>
      </c>
      <c r="R14" s="52">
        <f t="shared" si="2"/>
        <v>369</v>
      </c>
      <c r="S14" s="57">
        <f t="shared" si="2"/>
        <v>9</v>
      </c>
      <c r="T14" s="57">
        <f t="shared" si="2"/>
        <v>210</v>
      </c>
      <c r="U14" s="54">
        <f t="shared" si="4"/>
        <v>22.342105263157894</v>
      </c>
    </row>
    <row r="15" spans="1:23" ht="12">
      <c r="A15" s="60" t="s">
        <v>73</v>
      </c>
      <c r="B15" s="61">
        <v>8</v>
      </c>
      <c r="C15" s="62">
        <v>197</v>
      </c>
      <c r="D15" s="63">
        <v>96</v>
      </c>
      <c r="E15" s="64">
        <v>4</v>
      </c>
      <c r="F15" s="64">
        <v>59</v>
      </c>
      <c r="G15" s="65">
        <f t="shared" si="0"/>
        <v>24.625</v>
      </c>
      <c r="H15" s="68"/>
      <c r="I15" s="61">
        <v>4</v>
      </c>
      <c r="J15" s="62">
        <v>76</v>
      </c>
      <c r="K15" s="63">
        <v>37</v>
      </c>
      <c r="L15" s="64"/>
      <c r="M15" s="64">
        <v>4</v>
      </c>
      <c r="N15" s="65">
        <f t="shared" si="1"/>
        <v>19</v>
      </c>
      <c r="O15" s="68"/>
      <c r="P15" s="69">
        <f t="shared" si="3"/>
        <v>12</v>
      </c>
      <c r="Q15" s="67">
        <f t="shared" si="2"/>
        <v>273</v>
      </c>
      <c r="R15" s="63">
        <f t="shared" si="2"/>
        <v>133</v>
      </c>
      <c r="S15" s="70">
        <f t="shared" si="2"/>
        <v>4</v>
      </c>
      <c r="T15" s="64">
        <f t="shared" si="2"/>
        <v>63</v>
      </c>
      <c r="U15" s="65">
        <f t="shared" si="4"/>
        <v>22.75</v>
      </c>
      <c r="W15" s="29"/>
    </row>
    <row r="16" spans="1:23" ht="12">
      <c r="A16" s="60" t="s">
        <v>96</v>
      </c>
      <c r="B16" s="61">
        <v>18</v>
      </c>
      <c r="C16" s="62">
        <v>438</v>
      </c>
      <c r="D16" s="63">
        <v>215</v>
      </c>
      <c r="E16" s="64">
        <v>5</v>
      </c>
      <c r="F16" s="64">
        <v>145</v>
      </c>
      <c r="G16" s="65">
        <f t="shared" si="0"/>
        <v>24.333333333333332</v>
      </c>
      <c r="H16" s="68"/>
      <c r="I16" s="61">
        <v>8</v>
      </c>
      <c r="J16" s="62">
        <v>138</v>
      </c>
      <c r="K16" s="63">
        <v>21</v>
      </c>
      <c r="L16" s="64"/>
      <c r="M16" s="64">
        <v>2</v>
      </c>
      <c r="N16" s="65">
        <f t="shared" si="1"/>
        <v>17.25</v>
      </c>
      <c r="O16" s="68"/>
      <c r="P16" s="69">
        <f t="shared" si="3"/>
        <v>26</v>
      </c>
      <c r="Q16" s="67">
        <f t="shared" si="2"/>
        <v>576</v>
      </c>
      <c r="R16" s="63">
        <f t="shared" si="2"/>
        <v>236</v>
      </c>
      <c r="S16" s="70">
        <f t="shared" si="2"/>
        <v>5</v>
      </c>
      <c r="T16" s="64">
        <f t="shared" si="2"/>
        <v>147</v>
      </c>
      <c r="U16" s="65">
        <f t="shared" si="4"/>
        <v>22.153846153846153</v>
      </c>
      <c r="W16" s="30"/>
    </row>
    <row r="17" spans="1:21" ht="12">
      <c r="A17" s="49" t="s">
        <v>9</v>
      </c>
      <c r="B17" s="58">
        <f>B18+B19</f>
        <v>28</v>
      </c>
      <c r="C17" s="58">
        <f>C18+C19</f>
        <v>702</v>
      </c>
      <c r="D17" s="59">
        <f>D18+D19</f>
        <v>342</v>
      </c>
      <c r="E17" s="59">
        <f>E18+E19</f>
        <v>14</v>
      </c>
      <c r="F17" s="59">
        <f>F18+F19</f>
        <v>223</v>
      </c>
      <c r="G17" s="54">
        <f t="shared" si="0"/>
        <v>25.071428571428573</v>
      </c>
      <c r="H17" s="55"/>
      <c r="I17" s="58">
        <f>I18+I19</f>
        <v>4</v>
      </c>
      <c r="J17" s="58">
        <f>J18+J19</f>
        <v>84</v>
      </c>
      <c r="K17" s="59">
        <f>K18+K19</f>
        <v>28</v>
      </c>
      <c r="L17" s="64"/>
      <c r="M17" s="59">
        <f>M18+M19</f>
        <v>2</v>
      </c>
      <c r="N17" s="54">
        <f t="shared" si="1"/>
        <v>21</v>
      </c>
      <c r="O17" s="55"/>
      <c r="P17" s="51">
        <f t="shared" si="3"/>
        <v>32</v>
      </c>
      <c r="Q17" s="51">
        <f t="shared" si="2"/>
        <v>786</v>
      </c>
      <c r="R17" s="52">
        <f t="shared" si="2"/>
        <v>370</v>
      </c>
      <c r="S17" s="57">
        <f t="shared" si="2"/>
        <v>14</v>
      </c>
      <c r="T17" s="57">
        <f t="shared" si="2"/>
        <v>225</v>
      </c>
      <c r="U17" s="54">
        <f t="shared" si="4"/>
        <v>24.5625</v>
      </c>
    </row>
    <row r="18" spans="1:21" ht="12">
      <c r="A18" s="60" t="s">
        <v>75</v>
      </c>
      <c r="B18" s="61">
        <v>16</v>
      </c>
      <c r="C18" s="62">
        <v>403</v>
      </c>
      <c r="D18" s="63">
        <v>183</v>
      </c>
      <c r="E18" s="64">
        <v>7</v>
      </c>
      <c r="F18" s="64">
        <v>131</v>
      </c>
      <c r="G18" s="65">
        <f t="shared" si="0"/>
        <v>25.1875</v>
      </c>
      <c r="H18" s="66"/>
      <c r="I18" s="61">
        <v>2</v>
      </c>
      <c r="J18" s="62">
        <v>30</v>
      </c>
      <c r="K18" s="63">
        <v>15</v>
      </c>
      <c r="L18" s="64"/>
      <c r="M18" s="64">
        <v>1</v>
      </c>
      <c r="N18" s="65">
        <f t="shared" si="1"/>
        <v>15</v>
      </c>
      <c r="O18" s="66"/>
      <c r="P18" s="62">
        <f t="shared" si="3"/>
        <v>18</v>
      </c>
      <c r="Q18" s="67">
        <f t="shared" si="2"/>
        <v>433</v>
      </c>
      <c r="R18" s="63">
        <f t="shared" si="2"/>
        <v>198</v>
      </c>
      <c r="S18" s="64">
        <f t="shared" si="2"/>
        <v>7</v>
      </c>
      <c r="T18" s="64">
        <f t="shared" si="2"/>
        <v>132</v>
      </c>
      <c r="U18" s="65">
        <f t="shared" si="4"/>
        <v>24.055555555555557</v>
      </c>
    </row>
    <row r="19" spans="1:21" ht="12">
      <c r="A19" s="60" t="s">
        <v>97</v>
      </c>
      <c r="B19" s="61">
        <v>12</v>
      </c>
      <c r="C19" s="62">
        <v>299</v>
      </c>
      <c r="D19" s="63">
        <v>159</v>
      </c>
      <c r="E19" s="64">
        <v>7</v>
      </c>
      <c r="F19" s="64">
        <v>92</v>
      </c>
      <c r="G19" s="65">
        <f t="shared" si="0"/>
        <v>24.916666666666668</v>
      </c>
      <c r="H19" s="66"/>
      <c r="I19" s="61">
        <v>2</v>
      </c>
      <c r="J19" s="62">
        <v>54</v>
      </c>
      <c r="K19" s="63">
        <v>13</v>
      </c>
      <c r="L19" s="64"/>
      <c r="M19" s="64">
        <v>1</v>
      </c>
      <c r="N19" s="65">
        <f t="shared" si="1"/>
        <v>27</v>
      </c>
      <c r="O19" s="66"/>
      <c r="P19" s="62">
        <f t="shared" si="3"/>
        <v>14</v>
      </c>
      <c r="Q19" s="67">
        <f t="shared" si="2"/>
        <v>353</v>
      </c>
      <c r="R19" s="63">
        <f t="shared" si="2"/>
        <v>172</v>
      </c>
      <c r="S19" s="64">
        <f t="shared" si="2"/>
        <v>7</v>
      </c>
      <c r="T19" s="64">
        <f t="shared" si="2"/>
        <v>93</v>
      </c>
      <c r="U19" s="65">
        <f t="shared" si="4"/>
        <v>25.214285714285715</v>
      </c>
    </row>
    <row r="20" spans="1:21" ht="12">
      <c r="A20" s="49" t="s">
        <v>77</v>
      </c>
      <c r="B20" s="58">
        <v>29</v>
      </c>
      <c r="C20" s="51">
        <v>695</v>
      </c>
      <c r="D20" s="52">
        <v>309</v>
      </c>
      <c r="E20" s="53">
        <v>20</v>
      </c>
      <c r="F20" s="53">
        <v>281</v>
      </c>
      <c r="G20" s="54">
        <f t="shared" si="0"/>
        <v>23.96551724137931</v>
      </c>
      <c r="H20" s="55"/>
      <c r="I20" s="58"/>
      <c r="J20" s="51"/>
      <c r="K20" s="52"/>
      <c r="L20" s="64"/>
      <c r="M20" s="53"/>
      <c r="N20" s="54"/>
      <c r="O20" s="55"/>
      <c r="P20" s="71">
        <f t="shared" si="3"/>
        <v>29</v>
      </c>
      <c r="Q20" s="56">
        <f t="shared" si="2"/>
        <v>695</v>
      </c>
      <c r="R20" s="52">
        <f t="shared" si="2"/>
        <v>309</v>
      </c>
      <c r="S20" s="53">
        <f t="shared" si="2"/>
        <v>20</v>
      </c>
      <c r="T20" s="53">
        <f t="shared" si="2"/>
        <v>281</v>
      </c>
      <c r="U20" s="54">
        <f t="shared" si="4"/>
        <v>23.96551724137931</v>
      </c>
    </row>
    <row r="21" spans="1:21" ht="12">
      <c r="A21" s="49" t="s">
        <v>78</v>
      </c>
      <c r="B21" s="58">
        <f>B22+B23+B24</f>
        <v>35</v>
      </c>
      <c r="C21" s="58">
        <f>C22+C23+C24</f>
        <v>821</v>
      </c>
      <c r="D21" s="59">
        <f>D22+D23+D24</f>
        <v>412</v>
      </c>
      <c r="E21" s="58">
        <f>E22+E23+E24</f>
        <v>10</v>
      </c>
      <c r="F21" s="59">
        <f>F22+F23+F24</f>
        <v>89</v>
      </c>
      <c r="G21" s="54">
        <f t="shared" si="0"/>
        <v>23.457142857142856</v>
      </c>
      <c r="H21" s="55"/>
      <c r="I21" s="58">
        <f>I22+I23+I24</f>
        <v>16</v>
      </c>
      <c r="J21" s="58">
        <f>J22+J23+J24</f>
        <v>299</v>
      </c>
      <c r="K21" s="59">
        <f>K22+K23+K24</f>
        <v>148</v>
      </c>
      <c r="L21" s="59">
        <f>L22+L23+L24</f>
        <v>1</v>
      </c>
      <c r="M21" s="59">
        <f>M22+M23+M24</f>
        <v>10</v>
      </c>
      <c r="N21" s="54">
        <f>J21/I21</f>
        <v>18.6875</v>
      </c>
      <c r="O21" s="55"/>
      <c r="P21" s="51">
        <f t="shared" si="3"/>
        <v>51</v>
      </c>
      <c r="Q21" s="51">
        <f t="shared" si="2"/>
        <v>1120</v>
      </c>
      <c r="R21" s="52">
        <f t="shared" si="2"/>
        <v>560</v>
      </c>
      <c r="S21" s="57">
        <f t="shared" si="2"/>
        <v>11</v>
      </c>
      <c r="T21" s="57">
        <f t="shared" si="2"/>
        <v>99</v>
      </c>
      <c r="U21" s="54">
        <f t="shared" si="4"/>
        <v>21.96078431372549</v>
      </c>
    </row>
    <row r="22" spans="1:21" ht="12">
      <c r="A22" s="60" t="s">
        <v>107</v>
      </c>
      <c r="B22" s="61">
        <v>7</v>
      </c>
      <c r="C22" s="62">
        <v>150</v>
      </c>
      <c r="D22" s="63">
        <v>73</v>
      </c>
      <c r="E22" s="64">
        <v>1</v>
      </c>
      <c r="F22" s="64">
        <v>13</v>
      </c>
      <c r="G22" s="65">
        <f t="shared" si="0"/>
        <v>21.428571428571427</v>
      </c>
      <c r="H22" s="66"/>
      <c r="I22" s="61">
        <v>3</v>
      </c>
      <c r="J22" s="62">
        <v>41</v>
      </c>
      <c r="K22" s="63">
        <v>23</v>
      </c>
      <c r="L22" s="64"/>
      <c r="M22" s="64">
        <v>6</v>
      </c>
      <c r="N22" s="65">
        <f>J22/I22</f>
        <v>13.666666666666666</v>
      </c>
      <c r="O22" s="66"/>
      <c r="P22" s="62">
        <f t="shared" si="3"/>
        <v>10</v>
      </c>
      <c r="Q22" s="67">
        <f t="shared" si="2"/>
        <v>191</v>
      </c>
      <c r="R22" s="63">
        <f t="shared" si="2"/>
        <v>96</v>
      </c>
      <c r="S22" s="64">
        <f t="shared" si="2"/>
        <v>1</v>
      </c>
      <c r="T22" s="64">
        <f t="shared" si="2"/>
        <v>19</v>
      </c>
      <c r="U22" s="65">
        <f t="shared" si="4"/>
        <v>19.1</v>
      </c>
    </row>
    <row r="23" spans="1:21" ht="12">
      <c r="A23" s="60" t="s">
        <v>80</v>
      </c>
      <c r="B23" s="61">
        <v>8</v>
      </c>
      <c r="C23" s="62">
        <v>196</v>
      </c>
      <c r="D23" s="63">
        <v>108</v>
      </c>
      <c r="E23" s="64">
        <v>1</v>
      </c>
      <c r="F23" s="64">
        <v>22</v>
      </c>
      <c r="G23" s="65">
        <f t="shared" si="0"/>
        <v>24.5</v>
      </c>
      <c r="H23" s="66"/>
      <c r="I23" s="61">
        <v>3</v>
      </c>
      <c r="J23" s="62">
        <v>65</v>
      </c>
      <c r="K23" s="63">
        <v>30</v>
      </c>
      <c r="L23" s="64"/>
      <c r="M23" s="64"/>
      <c r="N23" s="65">
        <f>J23/I23</f>
        <v>21.666666666666668</v>
      </c>
      <c r="O23" s="66"/>
      <c r="P23" s="62">
        <f t="shared" si="3"/>
        <v>11</v>
      </c>
      <c r="Q23" s="67">
        <f t="shared" si="2"/>
        <v>261</v>
      </c>
      <c r="R23" s="63">
        <f t="shared" si="2"/>
        <v>138</v>
      </c>
      <c r="S23" s="64">
        <f t="shared" si="2"/>
        <v>1</v>
      </c>
      <c r="T23" s="64">
        <f t="shared" si="2"/>
        <v>22</v>
      </c>
      <c r="U23" s="65">
        <f t="shared" si="4"/>
        <v>23.727272727272727</v>
      </c>
    </row>
    <row r="24" spans="1:21" ht="12">
      <c r="A24" s="60" t="s">
        <v>81</v>
      </c>
      <c r="B24" s="61">
        <v>20</v>
      </c>
      <c r="C24" s="62">
        <v>475</v>
      </c>
      <c r="D24" s="63">
        <v>231</v>
      </c>
      <c r="E24" s="64">
        <v>8</v>
      </c>
      <c r="F24" s="64">
        <v>54</v>
      </c>
      <c r="G24" s="65">
        <f t="shared" si="0"/>
        <v>23.75</v>
      </c>
      <c r="H24" s="66"/>
      <c r="I24" s="61">
        <v>10</v>
      </c>
      <c r="J24" s="62">
        <v>193</v>
      </c>
      <c r="K24" s="63">
        <v>95</v>
      </c>
      <c r="L24" s="64">
        <v>1</v>
      </c>
      <c r="M24" s="64">
        <v>4</v>
      </c>
      <c r="N24" s="65">
        <f>J24/I24</f>
        <v>19.3</v>
      </c>
      <c r="O24" s="66"/>
      <c r="P24" s="62">
        <f t="shared" si="3"/>
        <v>30</v>
      </c>
      <c r="Q24" s="67">
        <f t="shared" si="2"/>
        <v>668</v>
      </c>
      <c r="R24" s="63">
        <f t="shared" si="2"/>
        <v>326</v>
      </c>
      <c r="S24" s="64">
        <f t="shared" si="2"/>
        <v>9</v>
      </c>
      <c r="T24" s="64">
        <f t="shared" si="2"/>
        <v>58</v>
      </c>
      <c r="U24" s="65">
        <f t="shared" si="4"/>
        <v>22.266666666666666</v>
      </c>
    </row>
    <row r="25" spans="1:21" ht="12">
      <c r="A25" s="49" t="s">
        <v>82</v>
      </c>
      <c r="B25" s="58">
        <f>B26+B27</f>
        <v>34</v>
      </c>
      <c r="C25" s="58">
        <f>C26+C27</f>
        <v>820</v>
      </c>
      <c r="D25" s="59">
        <f>D26+D27</f>
        <v>388</v>
      </c>
      <c r="E25" s="59">
        <f>E26+E27</f>
        <v>18</v>
      </c>
      <c r="F25" s="59">
        <f>F26+F27</f>
        <v>228</v>
      </c>
      <c r="G25" s="54">
        <f t="shared" si="0"/>
        <v>24.11764705882353</v>
      </c>
      <c r="H25" s="55"/>
      <c r="I25" s="58">
        <f>I26+I27</f>
        <v>8</v>
      </c>
      <c r="J25" s="58">
        <f>J26+J27</f>
        <v>195</v>
      </c>
      <c r="K25" s="59">
        <f>K26+K27</f>
        <v>105</v>
      </c>
      <c r="L25" s="59">
        <f>L26+L27</f>
        <v>2</v>
      </c>
      <c r="M25" s="59">
        <f>M26+M27</f>
        <v>5</v>
      </c>
      <c r="N25" s="54">
        <f>J25/I25</f>
        <v>24.375</v>
      </c>
      <c r="O25" s="55"/>
      <c r="P25" s="51">
        <f t="shared" si="3"/>
        <v>42</v>
      </c>
      <c r="Q25" s="51">
        <f t="shared" si="3"/>
        <v>1015</v>
      </c>
      <c r="R25" s="52">
        <f t="shared" si="3"/>
        <v>493</v>
      </c>
      <c r="S25" s="57">
        <f t="shared" si="3"/>
        <v>20</v>
      </c>
      <c r="T25" s="57">
        <f t="shared" si="3"/>
        <v>233</v>
      </c>
      <c r="U25" s="54">
        <f t="shared" si="4"/>
        <v>24.166666666666668</v>
      </c>
    </row>
    <row r="26" spans="1:21" ht="12">
      <c r="A26" s="60" t="s">
        <v>83</v>
      </c>
      <c r="B26" s="61">
        <v>9</v>
      </c>
      <c r="C26" s="62">
        <v>221</v>
      </c>
      <c r="D26" s="63">
        <v>106</v>
      </c>
      <c r="E26" s="64">
        <v>7</v>
      </c>
      <c r="F26" s="64">
        <v>44</v>
      </c>
      <c r="G26" s="65">
        <f t="shared" si="0"/>
        <v>24.555555555555557</v>
      </c>
      <c r="H26" s="66"/>
      <c r="I26" s="61"/>
      <c r="J26" s="62"/>
      <c r="K26" s="63"/>
      <c r="L26" s="64"/>
      <c r="M26" s="64"/>
      <c r="N26" s="65"/>
      <c r="O26" s="66"/>
      <c r="P26" s="62">
        <f t="shared" si="3"/>
        <v>9</v>
      </c>
      <c r="Q26" s="67">
        <f t="shared" si="3"/>
        <v>221</v>
      </c>
      <c r="R26" s="63">
        <f t="shared" si="3"/>
        <v>106</v>
      </c>
      <c r="S26" s="64">
        <f t="shared" si="3"/>
        <v>7</v>
      </c>
      <c r="T26" s="64">
        <f t="shared" si="3"/>
        <v>44</v>
      </c>
      <c r="U26" s="65">
        <f t="shared" si="4"/>
        <v>24.555555555555557</v>
      </c>
    </row>
    <row r="27" spans="1:21" ht="12">
      <c r="A27" s="60" t="s">
        <v>84</v>
      </c>
      <c r="B27" s="61">
        <v>25</v>
      </c>
      <c r="C27" s="62">
        <v>599</v>
      </c>
      <c r="D27" s="63">
        <v>282</v>
      </c>
      <c r="E27" s="64">
        <v>11</v>
      </c>
      <c r="F27" s="64">
        <v>184</v>
      </c>
      <c r="G27" s="65">
        <f t="shared" si="0"/>
        <v>23.96</v>
      </c>
      <c r="H27" s="66"/>
      <c r="I27" s="61">
        <v>8</v>
      </c>
      <c r="J27" s="62">
        <v>195</v>
      </c>
      <c r="K27" s="63">
        <v>105</v>
      </c>
      <c r="L27" s="64">
        <v>2</v>
      </c>
      <c r="M27" s="64">
        <v>5</v>
      </c>
      <c r="N27" s="65">
        <f aca="true" t="shared" si="5" ref="N27:N34">J27/I27</f>
        <v>24.375</v>
      </c>
      <c r="O27" s="66"/>
      <c r="P27" s="62">
        <f t="shared" si="3"/>
        <v>33</v>
      </c>
      <c r="Q27" s="67">
        <f t="shared" si="3"/>
        <v>794</v>
      </c>
      <c r="R27" s="63">
        <f t="shared" si="3"/>
        <v>387</v>
      </c>
      <c r="S27" s="64">
        <f t="shared" si="3"/>
        <v>13</v>
      </c>
      <c r="T27" s="64">
        <f t="shared" si="3"/>
        <v>189</v>
      </c>
      <c r="U27" s="65">
        <f t="shared" si="4"/>
        <v>24.060606060606062</v>
      </c>
    </row>
    <row r="28" spans="1:21" ht="12">
      <c r="A28" s="49" t="s">
        <v>13</v>
      </c>
      <c r="B28" s="58">
        <f>B29+B30</f>
        <v>28</v>
      </c>
      <c r="C28" s="58">
        <f>C29+C30</f>
        <v>692</v>
      </c>
      <c r="D28" s="59">
        <f>D29+D30</f>
        <v>351</v>
      </c>
      <c r="E28" s="59">
        <f>E29+E30</f>
        <v>16</v>
      </c>
      <c r="F28" s="59">
        <f>F29+F30</f>
        <v>130</v>
      </c>
      <c r="G28" s="54">
        <f t="shared" si="0"/>
        <v>24.714285714285715</v>
      </c>
      <c r="H28" s="55"/>
      <c r="I28" s="58">
        <f>I29+I30</f>
        <v>10</v>
      </c>
      <c r="J28" s="58">
        <f>J29+J30</f>
        <v>204</v>
      </c>
      <c r="K28" s="59">
        <f>K29+K30</f>
        <v>71</v>
      </c>
      <c r="L28" s="59">
        <f>L29+L30</f>
        <v>1</v>
      </c>
      <c r="M28" s="59">
        <f>M29+M30</f>
        <v>3</v>
      </c>
      <c r="N28" s="54">
        <f t="shared" si="5"/>
        <v>20.4</v>
      </c>
      <c r="O28" s="55"/>
      <c r="P28" s="51">
        <f t="shared" si="3"/>
        <v>38</v>
      </c>
      <c r="Q28" s="51">
        <f t="shared" si="3"/>
        <v>896</v>
      </c>
      <c r="R28" s="52">
        <f t="shared" si="3"/>
        <v>422</v>
      </c>
      <c r="S28" s="57">
        <f t="shared" si="3"/>
        <v>17</v>
      </c>
      <c r="T28" s="57">
        <f t="shared" si="3"/>
        <v>133</v>
      </c>
      <c r="U28" s="54">
        <f t="shared" si="4"/>
        <v>23.57894736842105</v>
      </c>
    </row>
    <row r="29" spans="1:21" ht="12">
      <c r="A29" s="60" t="s">
        <v>85</v>
      </c>
      <c r="B29" s="61">
        <v>19</v>
      </c>
      <c r="C29" s="62">
        <v>469</v>
      </c>
      <c r="D29" s="63">
        <v>241</v>
      </c>
      <c r="E29" s="64">
        <v>6</v>
      </c>
      <c r="F29" s="64">
        <v>67</v>
      </c>
      <c r="G29" s="65">
        <f t="shared" si="0"/>
        <v>24.68421052631579</v>
      </c>
      <c r="H29" s="66"/>
      <c r="I29" s="61">
        <v>3</v>
      </c>
      <c r="J29" s="62">
        <v>70</v>
      </c>
      <c r="K29" s="63">
        <v>31</v>
      </c>
      <c r="L29" s="64"/>
      <c r="M29" s="63"/>
      <c r="N29" s="65">
        <f t="shared" si="5"/>
        <v>23.333333333333332</v>
      </c>
      <c r="O29" s="66"/>
      <c r="P29" s="62">
        <f t="shared" si="3"/>
        <v>22</v>
      </c>
      <c r="Q29" s="67">
        <f t="shared" si="3"/>
        <v>539</v>
      </c>
      <c r="R29" s="63">
        <f t="shared" si="3"/>
        <v>272</v>
      </c>
      <c r="S29" s="64">
        <f t="shared" si="3"/>
        <v>6</v>
      </c>
      <c r="T29" s="64">
        <f t="shared" si="3"/>
        <v>67</v>
      </c>
      <c r="U29" s="65">
        <f t="shared" si="4"/>
        <v>24.5</v>
      </c>
    </row>
    <row r="30" spans="1:21" ht="12">
      <c r="A30" s="60" t="s">
        <v>99</v>
      </c>
      <c r="B30" s="61">
        <v>9</v>
      </c>
      <c r="C30" s="62">
        <v>223</v>
      </c>
      <c r="D30" s="63">
        <v>110</v>
      </c>
      <c r="E30" s="64">
        <v>10</v>
      </c>
      <c r="F30" s="64">
        <v>63</v>
      </c>
      <c r="G30" s="65">
        <f t="shared" si="0"/>
        <v>24.77777777777778</v>
      </c>
      <c r="H30" s="66"/>
      <c r="I30" s="61">
        <v>7</v>
      </c>
      <c r="J30" s="62">
        <v>134</v>
      </c>
      <c r="K30" s="63">
        <v>40</v>
      </c>
      <c r="L30" s="64">
        <v>1</v>
      </c>
      <c r="M30" s="63">
        <v>3</v>
      </c>
      <c r="N30" s="65">
        <f t="shared" si="5"/>
        <v>19.142857142857142</v>
      </c>
      <c r="O30" s="66"/>
      <c r="P30" s="62">
        <f t="shared" si="3"/>
        <v>16</v>
      </c>
      <c r="Q30" s="67">
        <f t="shared" si="3"/>
        <v>357</v>
      </c>
      <c r="R30" s="63">
        <f t="shared" si="3"/>
        <v>150</v>
      </c>
      <c r="S30" s="64">
        <f t="shared" si="3"/>
        <v>11</v>
      </c>
      <c r="T30" s="64">
        <f t="shared" si="3"/>
        <v>66</v>
      </c>
      <c r="U30" s="65">
        <f t="shared" si="4"/>
        <v>22.3125</v>
      </c>
    </row>
    <row r="31" spans="1:21" ht="12">
      <c r="A31" s="49" t="s">
        <v>14</v>
      </c>
      <c r="B31" s="58">
        <f>B32+B33</f>
        <v>41</v>
      </c>
      <c r="C31" s="58">
        <f>C32+C33</f>
        <v>1016</v>
      </c>
      <c r="D31" s="59">
        <f>D32+D33</f>
        <v>485</v>
      </c>
      <c r="E31" s="59">
        <f>E32+E33</f>
        <v>19</v>
      </c>
      <c r="F31" s="59">
        <f>F32+F33</f>
        <v>137</v>
      </c>
      <c r="G31" s="54">
        <f t="shared" si="0"/>
        <v>24.78048780487805</v>
      </c>
      <c r="H31" s="55"/>
      <c r="I31" s="58">
        <f>I32+I33</f>
        <v>13</v>
      </c>
      <c r="J31" s="58">
        <f>J32+J33</f>
        <v>305</v>
      </c>
      <c r="K31" s="59">
        <f>K32+K33</f>
        <v>150</v>
      </c>
      <c r="L31" s="59">
        <f>L32+L33</f>
        <v>1</v>
      </c>
      <c r="M31" s="59">
        <f>M32+M33</f>
        <v>6</v>
      </c>
      <c r="N31" s="54">
        <f t="shared" si="5"/>
        <v>23.46153846153846</v>
      </c>
      <c r="O31" s="55"/>
      <c r="P31" s="51">
        <f t="shared" si="3"/>
        <v>54</v>
      </c>
      <c r="Q31" s="51">
        <f t="shared" si="3"/>
        <v>1321</v>
      </c>
      <c r="R31" s="71">
        <f t="shared" si="3"/>
        <v>635</v>
      </c>
      <c r="S31" s="57">
        <f t="shared" si="3"/>
        <v>20</v>
      </c>
      <c r="T31" s="57">
        <f t="shared" si="3"/>
        <v>143</v>
      </c>
      <c r="U31" s="54">
        <f t="shared" si="4"/>
        <v>24.462962962962962</v>
      </c>
    </row>
    <row r="32" spans="1:21" ht="12">
      <c r="A32" s="72" t="s">
        <v>87</v>
      </c>
      <c r="B32" s="61">
        <v>28</v>
      </c>
      <c r="C32" s="62">
        <v>691</v>
      </c>
      <c r="D32" s="63">
        <v>331</v>
      </c>
      <c r="E32" s="64">
        <v>14</v>
      </c>
      <c r="F32" s="64">
        <v>97</v>
      </c>
      <c r="G32" s="65">
        <f t="shared" si="0"/>
        <v>24.678571428571427</v>
      </c>
      <c r="H32" s="66"/>
      <c r="I32" s="61">
        <v>6</v>
      </c>
      <c r="J32" s="62">
        <v>130</v>
      </c>
      <c r="K32" s="63">
        <v>63</v>
      </c>
      <c r="L32" s="64">
        <v>1</v>
      </c>
      <c r="M32" s="64">
        <v>2</v>
      </c>
      <c r="N32" s="65">
        <f t="shared" si="5"/>
        <v>21.666666666666668</v>
      </c>
      <c r="O32" s="66"/>
      <c r="P32" s="62">
        <f t="shared" si="3"/>
        <v>34</v>
      </c>
      <c r="Q32" s="67">
        <f t="shared" si="3"/>
        <v>821</v>
      </c>
      <c r="R32" s="63">
        <f t="shared" si="3"/>
        <v>394</v>
      </c>
      <c r="S32" s="64">
        <f t="shared" si="3"/>
        <v>15</v>
      </c>
      <c r="T32" s="64">
        <f t="shared" si="3"/>
        <v>99</v>
      </c>
      <c r="U32" s="65">
        <f t="shared" si="4"/>
        <v>24.147058823529413</v>
      </c>
    </row>
    <row r="33" spans="1:21" ht="12">
      <c r="A33" s="72" t="s">
        <v>88</v>
      </c>
      <c r="B33" s="61">
        <v>13</v>
      </c>
      <c r="C33" s="61">
        <v>325</v>
      </c>
      <c r="D33" s="63">
        <v>154</v>
      </c>
      <c r="E33" s="64">
        <v>5</v>
      </c>
      <c r="F33" s="64">
        <v>40</v>
      </c>
      <c r="G33" s="65">
        <f t="shared" si="0"/>
        <v>25</v>
      </c>
      <c r="H33" s="73"/>
      <c r="I33" s="61">
        <v>7</v>
      </c>
      <c r="J33" s="61">
        <v>175</v>
      </c>
      <c r="K33" s="63">
        <v>87</v>
      </c>
      <c r="L33" s="64"/>
      <c r="M33" s="64">
        <v>4</v>
      </c>
      <c r="N33" s="65">
        <f t="shared" si="5"/>
        <v>25</v>
      </c>
      <c r="O33" s="73"/>
      <c r="P33" s="61">
        <f t="shared" si="3"/>
        <v>20</v>
      </c>
      <c r="Q33" s="67">
        <f t="shared" si="3"/>
        <v>500</v>
      </c>
      <c r="R33" s="63">
        <f t="shared" si="3"/>
        <v>241</v>
      </c>
      <c r="S33" s="74">
        <f t="shared" si="3"/>
        <v>5</v>
      </c>
      <c r="T33" s="74">
        <f t="shared" si="3"/>
        <v>44</v>
      </c>
      <c r="U33" s="65">
        <f t="shared" si="4"/>
        <v>25</v>
      </c>
    </row>
    <row r="34" spans="1:21" ht="12">
      <c r="A34" s="75" t="s">
        <v>89</v>
      </c>
      <c r="B34" s="76">
        <f>B31+B28+B25+B21+B20+B17+B14+B10+B9</f>
        <v>293</v>
      </c>
      <c r="C34" s="76">
        <f>C31+C28+C25+C21+C20+C17+C14+C10+C9</f>
        <v>7163</v>
      </c>
      <c r="D34" s="77">
        <f>D31+D28+D25+D21+D20+D17+D14+D10+D9</f>
        <v>3449</v>
      </c>
      <c r="E34" s="77">
        <f>E31+E28+E25+E21+E20+E17+E14+E10+E9</f>
        <v>154</v>
      </c>
      <c r="F34" s="77">
        <f>F31+F28+F25+F21+F20+F17+F14+F10+F9</f>
        <v>1991</v>
      </c>
      <c r="G34" s="78">
        <f t="shared" si="0"/>
        <v>24.447098976109213</v>
      </c>
      <c r="H34" s="79"/>
      <c r="I34" s="76">
        <f>I31+I28+I25+I21+I20+I17+I14+I10+I9</f>
        <v>82</v>
      </c>
      <c r="J34" s="76">
        <f>J31+J28+J25+J21+J20+J17+J14+J10+J9</f>
        <v>1755</v>
      </c>
      <c r="K34" s="77">
        <f>K31+K28+K25+K21+K20+K17+K14+K10+K9</f>
        <v>790</v>
      </c>
      <c r="L34" s="77">
        <f>L31+L28+L25+L21+L20+L17+L14+L10+L9</f>
        <v>7</v>
      </c>
      <c r="M34" s="77">
        <f>M31+M28+M25+M21+M20+M17+M14+M10+M9</f>
        <v>51</v>
      </c>
      <c r="N34" s="78">
        <f t="shared" si="5"/>
        <v>21.402439024390244</v>
      </c>
      <c r="O34" s="79"/>
      <c r="P34" s="76">
        <f t="shared" si="3"/>
        <v>375</v>
      </c>
      <c r="Q34" s="76">
        <f t="shared" si="3"/>
        <v>8918</v>
      </c>
      <c r="R34" s="80">
        <f t="shared" si="3"/>
        <v>4239</v>
      </c>
      <c r="S34" s="77">
        <f t="shared" si="3"/>
        <v>161</v>
      </c>
      <c r="T34" s="77">
        <f t="shared" si="3"/>
        <v>2042</v>
      </c>
      <c r="U34" s="78">
        <f t="shared" si="4"/>
        <v>23.781333333333333</v>
      </c>
    </row>
    <row r="35" spans="1:21" ht="12">
      <c r="A35" s="81" t="s">
        <v>103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s="31" customFormat="1" ht="12">
      <c r="A39" s="87" t="s">
        <v>100</v>
      </c>
      <c r="B39" s="82"/>
      <c r="C39" s="83"/>
      <c r="D39" s="83"/>
      <c r="E39" s="82"/>
      <c r="F39" s="82"/>
      <c r="G39" s="82"/>
      <c r="H39" s="83"/>
      <c r="I39" s="84"/>
      <c r="J39" s="84"/>
      <c r="K39" s="84"/>
      <c r="L39" s="86"/>
      <c r="M39" s="82"/>
      <c r="N39" s="82"/>
      <c r="O39" s="82"/>
      <c r="P39" s="82"/>
      <c r="Q39" s="82"/>
      <c r="R39" s="82"/>
      <c r="S39" s="89"/>
      <c r="T39" s="89"/>
      <c r="U39" s="89"/>
    </row>
    <row r="40" spans="1:21" s="31" customFormat="1" ht="12">
      <c r="A40" s="90" t="s">
        <v>101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9"/>
      <c r="T40" s="89"/>
      <c r="U40" s="89"/>
    </row>
    <row r="41" spans="15:21" ht="12">
      <c r="O41" s="18"/>
      <c r="P41" s="18"/>
      <c r="Q41" s="18"/>
      <c r="R41" s="18"/>
      <c r="S41" s="18"/>
      <c r="T41" s="18"/>
      <c r="U41" s="18"/>
    </row>
    <row r="42" spans="1:21" ht="12">
      <c r="A42" s="2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</sheetData>
  <sheetProtection/>
  <mergeCells count="7">
    <mergeCell ref="B3:U3"/>
    <mergeCell ref="B4:G4"/>
    <mergeCell ref="I4:N4"/>
    <mergeCell ref="P4:U4"/>
    <mergeCell ref="C5:G5"/>
    <mergeCell ref="J5:N5"/>
    <mergeCell ref="Q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B15:U34 B10:O14 P10:U14 P9:U9 N9 G9" unlockedFormula="1"/>
    <ignoredError sqref="D8:U8 O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94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50">
        <v>21</v>
      </c>
      <c r="C9" s="51">
        <v>519</v>
      </c>
      <c r="D9" s="52">
        <v>245</v>
      </c>
      <c r="E9" s="53">
        <v>11</v>
      </c>
      <c r="F9" s="53">
        <v>156</v>
      </c>
      <c r="G9" s="54">
        <f>C9/B9</f>
        <v>24.714285714285715</v>
      </c>
      <c r="H9" s="55"/>
      <c r="I9" s="50">
        <v>8</v>
      </c>
      <c r="J9" s="51">
        <v>176</v>
      </c>
      <c r="K9" s="52">
        <v>93</v>
      </c>
      <c r="L9" s="53">
        <v>1</v>
      </c>
      <c r="M9" s="53">
        <v>4</v>
      </c>
      <c r="N9" s="54">
        <v>21.75</v>
      </c>
      <c r="O9" s="55"/>
      <c r="P9" s="51">
        <f>I9+B9</f>
        <v>29</v>
      </c>
      <c r="Q9" s="56">
        <f aca="true" t="shared" si="0" ref="Q9:T24">J9+C9</f>
        <v>695</v>
      </c>
      <c r="R9" s="57">
        <f t="shared" si="0"/>
        <v>338</v>
      </c>
      <c r="S9" s="53">
        <f t="shared" si="0"/>
        <v>12</v>
      </c>
      <c r="T9" s="53">
        <f>M9+F9</f>
        <v>160</v>
      </c>
      <c r="U9" s="54">
        <f>Q9/P9</f>
        <v>23.96551724137931</v>
      </c>
    </row>
    <row r="10" spans="1:21" ht="12">
      <c r="A10" s="49" t="s">
        <v>7</v>
      </c>
      <c r="B10" s="58">
        <v>51</v>
      </c>
      <c r="C10" s="51">
        <v>1247</v>
      </c>
      <c r="D10" s="52">
        <v>581</v>
      </c>
      <c r="E10" s="53">
        <v>36</v>
      </c>
      <c r="F10" s="53">
        <v>470</v>
      </c>
      <c r="G10" s="54">
        <f>C10/B10</f>
        <v>24.45098039215686</v>
      </c>
      <c r="H10" s="55"/>
      <c r="I10" s="58">
        <v>11</v>
      </c>
      <c r="J10" s="51">
        <v>282</v>
      </c>
      <c r="K10" s="52">
        <v>142</v>
      </c>
      <c r="L10" s="53"/>
      <c r="M10" s="53">
        <v>12</v>
      </c>
      <c r="N10" s="54">
        <f>J10/I10</f>
        <v>25.636363636363637</v>
      </c>
      <c r="O10" s="55"/>
      <c r="P10" s="51">
        <f>I10+B10</f>
        <v>62</v>
      </c>
      <c r="Q10" s="51">
        <f t="shared" si="0"/>
        <v>1529</v>
      </c>
      <c r="R10" s="57">
        <f t="shared" si="0"/>
        <v>723</v>
      </c>
      <c r="S10" s="57">
        <f t="shared" si="0"/>
        <v>36</v>
      </c>
      <c r="T10" s="57">
        <f t="shared" si="0"/>
        <v>482</v>
      </c>
      <c r="U10" s="54">
        <f>Q10/P10</f>
        <v>24.661290322580644</v>
      </c>
    </row>
    <row r="11" spans="1:21" ht="12">
      <c r="A11" s="60" t="s">
        <v>70</v>
      </c>
      <c r="B11" s="61">
        <v>27</v>
      </c>
      <c r="C11" s="62">
        <v>648</v>
      </c>
      <c r="D11" s="63">
        <v>292</v>
      </c>
      <c r="E11" s="64">
        <v>22</v>
      </c>
      <c r="F11" s="64">
        <v>269</v>
      </c>
      <c r="G11" s="65">
        <v>24.115384615384617</v>
      </c>
      <c r="H11" s="66"/>
      <c r="I11" s="61">
        <v>6</v>
      </c>
      <c r="J11" s="62">
        <v>149</v>
      </c>
      <c r="K11" s="63">
        <v>79</v>
      </c>
      <c r="L11" s="64"/>
      <c r="M11" s="64">
        <v>6</v>
      </c>
      <c r="N11" s="65">
        <v>25.5</v>
      </c>
      <c r="O11" s="66"/>
      <c r="P11" s="62">
        <f aca="true" t="shared" si="1" ref="P11:T34">I11+B11</f>
        <v>33</v>
      </c>
      <c r="Q11" s="67">
        <f t="shared" si="0"/>
        <v>797</v>
      </c>
      <c r="R11" s="63">
        <f t="shared" si="0"/>
        <v>371</v>
      </c>
      <c r="S11" s="64">
        <f t="shared" si="0"/>
        <v>22</v>
      </c>
      <c r="T11" s="64">
        <f t="shared" si="0"/>
        <v>275</v>
      </c>
      <c r="U11" s="65">
        <f aca="true" t="shared" si="2" ref="U11:U34">Q11/P11</f>
        <v>24.151515151515152</v>
      </c>
    </row>
    <row r="12" spans="1:21" ht="12">
      <c r="A12" s="60" t="s">
        <v>71</v>
      </c>
      <c r="B12" s="61">
        <v>14</v>
      </c>
      <c r="C12" s="62">
        <v>358</v>
      </c>
      <c r="D12" s="63">
        <v>174</v>
      </c>
      <c r="E12" s="64">
        <v>9</v>
      </c>
      <c r="F12" s="64">
        <v>121</v>
      </c>
      <c r="G12" s="65">
        <v>25.5</v>
      </c>
      <c r="H12" s="66"/>
      <c r="I12" s="61">
        <v>2</v>
      </c>
      <c r="J12" s="62">
        <v>60</v>
      </c>
      <c r="K12" s="63">
        <v>26</v>
      </c>
      <c r="L12" s="64"/>
      <c r="M12" s="64">
        <v>4</v>
      </c>
      <c r="N12" s="65">
        <v>30</v>
      </c>
      <c r="O12" s="66"/>
      <c r="P12" s="62">
        <f t="shared" si="1"/>
        <v>16</v>
      </c>
      <c r="Q12" s="67">
        <f t="shared" si="0"/>
        <v>418</v>
      </c>
      <c r="R12" s="63">
        <f t="shared" si="0"/>
        <v>200</v>
      </c>
      <c r="S12" s="64">
        <f t="shared" si="0"/>
        <v>9</v>
      </c>
      <c r="T12" s="64">
        <f t="shared" si="0"/>
        <v>125</v>
      </c>
      <c r="U12" s="65">
        <f t="shared" si="2"/>
        <v>26.125</v>
      </c>
    </row>
    <row r="13" spans="1:21" ht="12">
      <c r="A13" s="60" t="s">
        <v>72</v>
      </c>
      <c r="B13" s="61">
        <v>10</v>
      </c>
      <c r="C13" s="62">
        <v>241</v>
      </c>
      <c r="D13" s="63">
        <v>115</v>
      </c>
      <c r="E13" s="64">
        <v>5</v>
      </c>
      <c r="F13" s="64">
        <v>80</v>
      </c>
      <c r="G13" s="65">
        <v>24.2</v>
      </c>
      <c r="H13" s="66"/>
      <c r="I13" s="61">
        <v>3</v>
      </c>
      <c r="J13" s="62">
        <v>73</v>
      </c>
      <c r="K13" s="63">
        <v>37</v>
      </c>
      <c r="L13" s="64"/>
      <c r="M13" s="64"/>
      <c r="N13" s="65">
        <v>24.666666666666668</v>
      </c>
      <c r="O13" s="66"/>
      <c r="P13" s="62">
        <f t="shared" si="1"/>
        <v>13</v>
      </c>
      <c r="Q13" s="67">
        <f t="shared" si="0"/>
        <v>314</v>
      </c>
      <c r="R13" s="63">
        <f t="shared" si="0"/>
        <v>152</v>
      </c>
      <c r="S13" s="64">
        <f t="shared" si="0"/>
        <v>5</v>
      </c>
      <c r="T13" s="64">
        <f t="shared" si="0"/>
        <v>80</v>
      </c>
      <c r="U13" s="65">
        <f t="shared" si="2"/>
        <v>24.153846153846153</v>
      </c>
    </row>
    <row r="14" spans="1:21" ht="12">
      <c r="A14" s="49" t="s">
        <v>8</v>
      </c>
      <c r="B14" s="58">
        <v>25</v>
      </c>
      <c r="C14" s="51">
        <v>613</v>
      </c>
      <c r="D14" s="52">
        <v>298</v>
      </c>
      <c r="E14" s="53">
        <v>11</v>
      </c>
      <c r="F14" s="53">
        <v>186</v>
      </c>
      <c r="G14" s="54">
        <f>C14/B14</f>
        <v>24.52</v>
      </c>
      <c r="H14" s="55"/>
      <c r="I14" s="58">
        <v>11</v>
      </c>
      <c r="J14" s="51">
        <v>239</v>
      </c>
      <c r="K14" s="52">
        <v>116</v>
      </c>
      <c r="L14" s="53"/>
      <c r="M14" s="53">
        <v>11</v>
      </c>
      <c r="N14" s="54">
        <f>J14/I14</f>
        <v>21.727272727272727</v>
      </c>
      <c r="O14" s="55"/>
      <c r="P14" s="51">
        <f t="shared" si="1"/>
        <v>36</v>
      </c>
      <c r="Q14" s="51">
        <f t="shared" si="0"/>
        <v>852</v>
      </c>
      <c r="R14" s="52">
        <f t="shared" si="0"/>
        <v>414</v>
      </c>
      <c r="S14" s="57">
        <f t="shared" si="0"/>
        <v>11</v>
      </c>
      <c r="T14" s="57">
        <f t="shared" si="0"/>
        <v>197</v>
      </c>
      <c r="U14" s="54">
        <f t="shared" si="2"/>
        <v>23.666666666666668</v>
      </c>
    </row>
    <row r="15" spans="1:23" ht="12">
      <c r="A15" s="60" t="s">
        <v>73</v>
      </c>
      <c r="B15" s="61">
        <v>8</v>
      </c>
      <c r="C15" s="62">
        <v>203</v>
      </c>
      <c r="D15" s="63">
        <v>100</v>
      </c>
      <c r="E15" s="64">
        <v>5</v>
      </c>
      <c r="F15" s="64">
        <v>54</v>
      </c>
      <c r="G15" s="65">
        <v>25.5</v>
      </c>
      <c r="H15" s="68"/>
      <c r="I15" s="61">
        <v>4</v>
      </c>
      <c r="J15" s="62">
        <v>82</v>
      </c>
      <c r="K15" s="63">
        <v>39</v>
      </c>
      <c r="L15" s="64"/>
      <c r="M15" s="64">
        <v>8</v>
      </c>
      <c r="N15" s="65">
        <v>22</v>
      </c>
      <c r="O15" s="68"/>
      <c r="P15" s="69">
        <f t="shared" si="1"/>
        <v>12</v>
      </c>
      <c r="Q15" s="67">
        <f t="shared" si="0"/>
        <v>285</v>
      </c>
      <c r="R15" s="63">
        <f t="shared" si="0"/>
        <v>139</v>
      </c>
      <c r="S15" s="70">
        <f t="shared" si="0"/>
        <v>5</v>
      </c>
      <c r="T15" s="64">
        <f t="shared" si="0"/>
        <v>62</v>
      </c>
      <c r="U15" s="65">
        <f t="shared" si="2"/>
        <v>23.75</v>
      </c>
      <c r="W15" s="29"/>
    </row>
    <row r="16" spans="1:23" ht="12">
      <c r="A16" s="60" t="s">
        <v>96</v>
      </c>
      <c r="B16" s="61">
        <v>17</v>
      </c>
      <c r="C16" s="62">
        <v>410</v>
      </c>
      <c r="D16" s="63">
        <v>198</v>
      </c>
      <c r="E16" s="64">
        <v>6</v>
      </c>
      <c r="F16" s="64">
        <v>132</v>
      </c>
      <c r="G16" s="65">
        <v>23.875</v>
      </c>
      <c r="H16" s="68"/>
      <c r="I16" s="61">
        <v>7</v>
      </c>
      <c r="J16" s="62">
        <v>157</v>
      </c>
      <c r="K16" s="63">
        <v>77</v>
      </c>
      <c r="L16" s="64"/>
      <c r="M16" s="64">
        <v>3</v>
      </c>
      <c r="N16" s="65">
        <v>27</v>
      </c>
      <c r="O16" s="68"/>
      <c r="P16" s="69">
        <f t="shared" si="1"/>
        <v>24</v>
      </c>
      <c r="Q16" s="67">
        <f t="shared" si="0"/>
        <v>567</v>
      </c>
      <c r="R16" s="63">
        <f t="shared" si="0"/>
        <v>275</v>
      </c>
      <c r="S16" s="70">
        <f t="shared" si="0"/>
        <v>6</v>
      </c>
      <c r="T16" s="64">
        <f t="shared" si="0"/>
        <v>135</v>
      </c>
      <c r="U16" s="65">
        <f t="shared" si="2"/>
        <v>23.625</v>
      </c>
      <c r="W16" s="30"/>
    </row>
    <row r="17" spans="1:21" ht="12">
      <c r="A17" s="49" t="s">
        <v>9</v>
      </c>
      <c r="B17" s="58">
        <v>26</v>
      </c>
      <c r="C17" s="51">
        <v>649</v>
      </c>
      <c r="D17" s="52">
        <v>304</v>
      </c>
      <c r="E17" s="53">
        <v>14</v>
      </c>
      <c r="F17" s="53">
        <v>177</v>
      </c>
      <c r="G17" s="54">
        <f>C17/B17</f>
        <v>24.96153846153846</v>
      </c>
      <c r="H17" s="55"/>
      <c r="I17" s="58">
        <v>5</v>
      </c>
      <c r="J17" s="51">
        <v>89</v>
      </c>
      <c r="K17" s="52">
        <v>37</v>
      </c>
      <c r="L17" s="53">
        <v>1</v>
      </c>
      <c r="M17" s="53">
        <v>2</v>
      </c>
      <c r="N17" s="54">
        <f>J17/I17</f>
        <v>17.8</v>
      </c>
      <c r="O17" s="55"/>
      <c r="P17" s="51">
        <f t="shared" si="1"/>
        <v>31</v>
      </c>
      <c r="Q17" s="51">
        <f t="shared" si="0"/>
        <v>738</v>
      </c>
      <c r="R17" s="52">
        <f t="shared" si="0"/>
        <v>341</v>
      </c>
      <c r="S17" s="57">
        <f t="shared" si="0"/>
        <v>15</v>
      </c>
      <c r="T17" s="57">
        <f t="shared" si="0"/>
        <v>179</v>
      </c>
      <c r="U17" s="54">
        <f t="shared" si="2"/>
        <v>23.806451612903224</v>
      </c>
    </row>
    <row r="18" spans="1:21" ht="12">
      <c r="A18" s="60" t="s">
        <v>75</v>
      </c>
      <c r="B18" s="61">
        <v>14</v>
      </c>
      <c r="C18" s="62">
        <v>351</v>
      </c>
      <c r="D18" s="63">
        <v>154</v>
      </c>
      <c r="E18" s="64">
        <v>7</v>
      </c>
      <c r="F18" s="64">
        <v>105</v>
      </c>
      <c r="G18" s="65">
        <v>25</v>
      </c>
      <c r="H18" s="66"/>
      <c r="I18" s="61">
        <v>2</v>
      </c>
      <c r="J18" s="62">
        <v>34</v>
      </c>
      <c r="K18" s="63">
        <v>14</v>
      </c>
      <c r="L18" s="64">
        <v>0</v>
      </c>
      <c r="M18" s="64">
        <v>2</v>
      </c>
      <c r="N18" s="65">
        <v>17</v>
      </c>
      <c r="O18" s="66"/>
      <c r="P18" s="62">
        <f t="shared" si="1"/>
        <v>16</v>
      </c>
      <c r="Q18" s="67">
        <f t="shared" si="0"/>
        <v>385</v>
      </c>
      <c r="R18" s="63">
        <f t="shared" si="0"/>
        <v>168</v>
      </c>
      <c r="S18" s="64">
        <f t="shared" si="0"/>
        <v>7</v>
      </c>
      <c r="T18" s="64">
        <f t="shared" si="0"/>
        <v>107</v>
      </c>
      <c r="U18" s="65">
        <f t="shared" si="2"/>
        <v>24.0625</v>
      </c>
    </row>
    <row r="19" spans="1:21" ht="12">
      <c r="A19" s="60" t="s">
        <v>97</v>
      </c>
      <c r="B19" s="61">
        <v>12</v>
      </c>
      <c r="C19" s="62">
        <v>298</v>
      </c>
      <c r="D19" s="63">
        <v>150</v>
      </c>
      <c r="E19" s="64">
        <v>7</v>
      </c>
      <c r="F19" s="64">
        <v>72</v>
      </c>
      <c r="G19" s="65">
        <v>25</v>
      </c>
      <c r="H19" s="66"/>
      <c r="I19" s="61">
        <v>3</v>
      </c>
      <c r="J19" s="62">
        <v>55</v>
      </c>
      <c r="K19" s="63">
        <v>23</v>
      </c>
      <c r="L19" s="64">
        <v>1</v>
      </c>
      <c r="M19" s="64">
        <v>0</v>
      </c>
      <c r="N19" s="65">
        <v>19.5</v>
      </c>
      <c r="O19" s="66"/>
      <c r="P19" s="62">
        <f t="shared" si="1"/>
        <v>15</v>
      </c>
      <c r="Q19" s="67">
        <f t="shared" si="0"/>
        <v>353</v>
      </c>
      <c r="R19" s="63">
        <f t="shared" si="0"/>
        <v>173</v>
      </c>
      <c r="S19" s="64">
        <f t="shared" si="0"/>
        <v>8</v>
      </c>
      <c r="T19" s="64">
        <f t="shared" si="0"/>
        <v>72</v>
      </c>
      <c r="U19" s="65">
        <f t="shared" si="2"/>
        <v>23.533333333333335</v>
      </c>
    </row>
    <row r="20" spans="1:21" ht="12">
      <c r="A20" s="49" t="s">
        <v>98</v>
      </c>
      <c r="B20" s="58">
        <v>28</v>
      </c>
      <c r="C20" s="51">
        <v>671</v>
      </c>
      <c r="D20" s="52">
        <v>310</v>
      </c>
      <c r="E20" s="53">
        <v>18</v>
      </c>
      <c r="F20" s="53">
        <v>248</v>
      </c>
      <c r="G20" s="54">
        <v>24.357142857142858</v>
      </c>
      <c r="H20" s="55"/>
      <c r="I20" s="58">
        <v>1</v>
      </c>
      <c r="J20" s="51">
        <v>21</v>
      </c>
      <c r="K20" s="52">
        <v>11</v>
      </c>
      <c r="L20" s="64"/>
      <c r="M20" s="53"/>
      <c r="N20" s="54"/>
      <c r="O20" s="55"/>
      <c r="P20" s="71">
        <f t="shared" si="1"/>
        <v>29</v>
      </c>
      <c r="Q20" s="56">
        <f t="shared" si="0"/>
        <v>692</v>
      </c>
      <c r="R20" s="52">
        <f>K20+D20</f>
        <v>321</v>
      </c>
      <c r="S20" s="53">
        <f t="shared" si="0"/>
        <v>18</v>
      </c>
      <c r="T20" s="53">
        <f>M20+F20</f>
        <v>248</v>
      </c>
      <c r="U20" s="54">
        <f t="shared" si="2"/>
        <v>23.862068965517242</v>
      </c>
    </row>
    <row r="21" spans="1:21" ht="12">
      <c r="A21" s="49" t="s">
        <v>78</v>
      </c>
      <c r="B21" s="58">
        <v>35</v>
      </c>
      <c r="C21" s="51">
        <v>834</v>
      </c>
      <c r="D21" s="52">
        <v>403</v>
      </c>
      <c r="E21" s="53">
        <v>19</v>
      </c>
      <c r="F21" s="53">
        <v>119</v>
      </c>
      <c r="G21" s="54">
        <f>C21/B21</f>
        <v>23.82857142857143</v>
      </c>
      <c r="H21" s="55"/>
      <c r="I21" s="58">
        <v>16</v>
      </c>
      <c r="J21" s="51">
        <v>345</v>
      </c>
      <c r="K21" s="52">
        <v>158</v>
      </c>
      <c r="L21" s="53">
        <v>2</v>
      </c>
      <c r="M21" s="162">
        <v>10</v>
      </c>
      <c r="N21" s="54">
        <f>J21/I21</f>
        <v>21.5625</v>
      </c>
      <c r="O21" s="55"/>
      <c r="P21" s="51">
        <f t="shared" si="1"/>
        <v>51</v>
      </c>
      <c r="Q21" s="51">
        <f t="shared" si="0"/>
        <v>1179</v>
      </c>
      <c r="R21" s="52">
        <f t="shared" si="0"/>
        <v>561</v>
      </c>
      <c r="S21" s="57">
        <f t="shared" si="0"/>
        <v>21</v>
      </c>
      <c r="T21" s="57">
        <f t="shared" si="0"/>
        <v>129</v>
      </c>
      <c r="U21" s="54">
        <f t="shared" si="2"/>
        <v>23.11764705882353</v>
      </c>
    </row>
    <row r="22" spans="1:21" ht="12">
      <c r="A22" s="60" t="s">
        <v>79</v>
      </c>
      <c r="B22" s="61">
        <v>7</v>
      </c>
      <c r="C22" s="62">
        <v>162</v>
      </c>
      <c r="D22" s="63">
        <v>75</v>
      </c>
      <c r="E22" s="64">
        <v>2</v>
      </c>
      <c r="F22" s="64">
        <v>15</v>
      </c>
      <c r="G22" s="65">
        <v>23.142857142857142</v>
      </c>
      <c r="H22" s="66"/>
      <c r="I22" s="61">
        <v>3</v>
      </c>
      <c r="J22" s="62">
        <v>51</v>
      </c>
      <c r="K22" s="63">
        <v>25</v>
      </c>
      <c r="L22" s="64">
        <v>1</v>
      </c>
      <c r="M22" s="64">
        <v>6</v>
      </c>
      <c r="N22" s="65">
        <v>20.666666666666668</v>
      </c>
      <c r="O22" s="66"/>
      <c r="P22" s="62">
        <f t="shared" si="1"/>
        <v>10</v>
      </c>
      <c r="Q22" s="67">
        <f t="shared" si="0"/>
        <v>213</v>
      </c>
      <c r="R22" s="63">
        <f t="shared" si="0"/>
        <v>100</v>
      </c>
      <c r="S22" s="64">
        <f t="shared" si="0"/>
        <v>3</v>
      </c>
      <c r="T22" s="64">
        <f t="shared" si="0"/>
        <v>21</v>
      </c>
      <c r="U22" s="65">
        <f t="shared" si="2"/>
        <v>21.3</v>
      </c>
    </row>
    <row r="23" spans="1:21" ht="12">
      <c r="A23" s="60" t="s">
        <v>80</v>
      </c>
      <c r="B23" s="61">
        <v>8</v>
      </c>
      <c r="C23" s="62">
        <v>194</v>
      </c>
      <c r="D23" s="63">
        <v>102</v>
      </c>
      <c r="E23" s="64">
        <v>5</v>
      </c>
      <c r="F23" s="64">
        <v>23</v>
      </c>
      <c r="G23" s="65">
        <v>24.5</v>
      </c>
      <c r="H23" s="66"/>
      <c r="I23" s="61">
        <v>3</v>
      </c>
      <c r="J23" s="62">
        <v>65</v>
      </c>
      <c r="K23" s="63">
        <v>27</v>
      </c>
      <c r="L23" s="64"/>
      <c r="M23" s="64">
        <v>1</v>
      </c>
      <c r="N23" s="65">
        <v>15.666666666666666</v>
      </c>
      <c r="O23" s="66"/>
      <c r="P23" s="62">
        <f t="shared" si="1"/>
        <v>11</v>
      </c>
      <c r="Q23" s="67">
        <f t="shared" si="0"/>
        <v>259</v>
      </c>
      <c r="R23" s="63">
        <f t="shared" si="0"/>
        <v>129</v>
      </c>
      <c r="S23" s="64">
        <f t="shared" si="0"/>
        <v>5</v>
      </c>
      <c r="T23" s="64">
        <f t="shared" si="0"/>
        <v>24</v>
      </c>
      <c r="U23" s="65">
        <f t="shared" si="2"/>
        <v>23.545454545454547</v>
      </c>
    </row>
    <row r="24" spans="1:21" ht="12">
      <c r="A24" s="60" t="s">
        <v>81</v>
      </c>
      <c r="B24" s="61">
        <v>20</v>
      </c>
      <c r="C24" s="62">
        <v>478</v>
      </c>
      <c r="D24" s="63">
        <v>226</v>
      </c>
      <c r="E24" s="64">
        <v>12</v>
      </c>
      <c r="F24" s="64">
        <v>81</v>
      </c>
      <c r="G24" s="65">
        <v>24.3</v>
      </c>
      <c r="H24" s="66"/>
      <c r="I24" s="61">
        <v>10</v>
      </c>
      <c r="J24" s="62">
        <v>229</v>
      </c>
      <c r="K24" s="63">
        <v>106</v>
      </c>
      <c r="L24" s="64"/>
      <c r="M24" s="64">
        <v>3</v>
      </c>
      <c r="N24" s="65">
        <v>23.4</v>
      </c>
      <c r="O24" s="66"/>
      <c r="P24" s="62">
        <f t="shared" si="1"/>
        <v>30</v>
      </c>
      <c r="Q24" s="67">
        <f t="shared" si="0"/>
        <v>707</v>
      </c>
      <c r="R24" s="63">
        <f t="shared" si="0"/>
        <v>332</v>
      </c>
      <c r="S24" s="64">
        <f t="shared" si="0"/>
        <v>12</v>
      </c>
      <c r="T24" s="64">
        <f t="shared" si="0"/>
        <v>84</v>
      </c>
      <c r="U24" s="65">
        <f t="shared" si="2"/>
        <v>23.566666666666666</v>
      </c>
    </row>
    <row r="25" spans="1:21" ht="12">
      <c r="A25" s="49" t="s">
        <v>82</v>
      </c>
      <c r="B25" s="58">
        <v>33</v>
      </c>
      <c r="C25" s="51">
        <v>787</v>
      </c>
      <c r="D25" s="52">
        <v>371</v>
      </c>
      <c r="E25" s="53">
        <v>16</v>
      </c>
      <c r="F25" s="53">
        <v>205</v>
      </c>
      <c r="G25" s="54">
        <f>C25/B25</f>
        <v>23.848484848484848</v>
      </c>
      <c r="H25" s="55"/>
      <c r="I25" s="58">
        <v>8</v>
      </c>
      <c r="J25" s="51">
        <v>193</v>
      </c>
      <c r="K25" s="52">
        <v>94</v>
      </c>
      <c r="L25" s="53">
        <v>2</v>
      </c>
      <c r="M25" s="162">
        <v>7</v>
      </c>
      <c r="N25" s="54">
        <f>J25/I25</f>
        <v>24.125</v>
      </c>
      <c r="O25" s="55"/>
      <c r="P25" s="51">
        <f t="shared" si="1"/>
        <v>41</v>
      </c>
      <c r="Q25" s="51">
        <f t="shared" si="1"/>
        <v>980</v>
      </c>
      <c r="R25" s="52">
        <f t="shared" si="1"/>
        <v>465</v>
      </c>
      <c r="S25" s="57">
        <f t="shared" si="1"/>
        <v>18</v>
      </c>
      <c r="T25" s="57">
        <f t="shared" si="1"/>
        <v>212</v>
      </c>
      <c r="U25" s="54">
        <f t="shared" si="2"/>
        <v>23.902439024390244</v>
      </c>
    </row>
    <row r="26" spans="1:21" ht="12">
      <c r="A26" s="60" t="s">
        <v>83</v>
      </c>
      <c r="B26" s="61">
        <v>9</v>
      </c>
      <c r="C26" s="62">
        <v>219</v>
      </c>
      <c r="D26" s="63">
        <v>102</v>
      </c>
      <c r="E26" s="64">
        <v>9</v>
      </c>
      <c r="F26" s="64">
        <v>42</v>
      </c>
      <c r="G26" s="65">
        <v>25.333333333333332</v>
      </c>
      <c r="H26" s="66"/>
      <c r="I26" s="61"/>
      <c r="J26" s="62"/>
      <c r="K26" s="63"/>
      <c r="L26" s="64"/>
      <c r="M26" s="64"/>
      <c r="N26" s="65"/>
      <c r="O26" s="66"/>
      <c r="P26" s="62">
        <f t="shared" si="1"/>
        <v>9</v>
      </c>
      <c r="Q26" s="67">
        <f t="shared" si="1"/>
        <v>219</v>
      </c>
      <c r="R26" s="63">
        <f t="shared" si="1"/>
        <v>102</v>
      </c>
      <c r="S26" s="64">
        <f t="shared" si="1"/>
        <v>9</v>
      </c>
      <c r="T26" s="64">
        <f t="shared" si="1"/>
        <v>42</v>
      </c>
      <c r="U26" s="65">
        <f t="shared" si="2"/>
        <v>24.333333333333332</v>
      </c>
    </row>
    <row r="27" spans="1:21" ht="12">
      <c r="A27" s="60" t="s">
        <v>84</v>
      </c>
      <c r="B27" s="61">
        <v>24</v>
      </c>
      <c r="C27" s="62">
        <v>568</v>
      </c>
      <c r="D27" s="63">
        <v>269</v>
      </c>
      <c r="E27" s="64">
        <v>7</v>
      </c>
      <c r="F27" s="64">
        <v>163</v>
      </c>
      <c r="G27" s="65">
        <v>23.916666666666668</v>
      </c>
      <c r="H27" s="66"/>
      <c r="I27" s="61">
        <v>8</v>
      </c>
      <c r="J27" s="62">
        <v>193</v>
      </c>
      <c r="K27" s="63">
        <v>94</v>
      </c>
      <c r="L27" s="64">
        <v>2</v>
      </c>
      <c r="M27" s="64">
        <v>7</v>
      </c>
      <c r="N27" s="65">
        <v>24.875</v>
      </c>
      <c r="O27" s="66"/>
      <c r="P27" s="62">
        <f t="shared" si="1"/>
        <v>32</v>
      </c>
      <c r="Q27" s="67">
        <f t="shared" si="1"/>
        <v>761</v>
      </c>
      <c r="R27" s="63">
        <f t="shared" si="1"/>
        <v>363</v>
      </c>
      <c r="S27" s="64">
        <f t="shared" si="1"/>
        <v>9</v>
      </c>
      <c r="T27" s="64">
        <f t="shared" si="1"/>
        <v>170</v>
      </c>
      <c r="U27" s="65">
        <f t="shared" si="2"/>
        <v>23.78125</v>
      </c>
    </row>
    <row r="28" spans="1:21" ht="12">
      <c r="A28" s="49" t="s">
        <v>13</v>
      </c>
      <c r="B28" s="58">
        <v>28</v>
      </c>
      <c r="C28" s="51">
        <v>673</v>
      </c>
      <c r="D28" s="52">
        <v>327</v>
      </c>
      <c r="E28" s="53">
        <v>12</v>
      </c>
      <c r="F28" s="53">
        <v>134</v>
      </c>
      <c r="G28" s="54">
        <f>C28/B28</f>
        <v>24.035714285714285</v>
      </c>
      <c r="H28" s="55"/>
      <c r="I28" s="58">
        <v>10</v>
      </c>
      <c r="J28" s="51">
        <v>225</v>
      </c>
      <c r="K28" s="52">
        <v>93</v>
      </c>
      <c r="L28" s="53"/>
      <c r="M28" s="52">
        <v>0</v>
      </c>
      <c r="N28" s="54">
        <f>J28/I28</f>
        <v>22.5</v>
      </c>
      <c r="O28" s="55"/>
      <c r="P28" s="51">
        <f t="shared" si="1"/>
        <v>38</v>
      </c>
      <c r="Q28" s="51">
        <f t="shared" si="1"/>
        <v>898</v>
      </c>
      <c r="R28" s="52">
        <f t="shared" si="1"/>
        <v>420</v>
      </c>
      <c r="S28" s="57">
        <f t="shared" si="1"/>
        <v>12</v>
      </c>
      <c r="T28" s="57">
        <f t="shared" si="1"/>
        <v>134</v>
      </c>
      <c r="U28" s="54">
        <f t="shared" si="2"/>
        <v>23.63157894736842</v>
      </c>
    </row>
    <row r="29" spans="1:21" ht="12">
      <c r="A29" s="60" t="s">
        <v>85</v>
      </c>
      <c r="B29" s="61">
        <v>19</v>
      </c>
      <c r="C29" s="62">
        <v>462</v>
      </c>
      <c r="D29" s="63">
        <v>225</v>
      </c>
      <c r="E29" s="64">
        <v>7</v>
      </c>
      <c r="F29" s="64">
        <v>65</v>
      </c>
      <c r="G29" s="65">
        <v>24.63157894736842</v>
      </c>
      <c r="H29" s="66"/>
      <c r="I29" s="61">
        <v>3</v>
      </c>
      <c r="J29" s="62">
        <v>75</v>
      </c>
      <c r="K29" s="63">
        <v>29</v>
      </c>
      <c r="L29" s="64"/>
      <c r="M29" s="63"/>
      <c r="N29" s="65">
        <v>23.666666666666668</v>
      </c>
      <c r="O29" s="66"/>
      <c r="P29" s="62">
        <f t="shared" si="1"/>
        <v>22</v>
      </c>
      <c r="Q29" s="67">
        <f t="shared" si="1"/>
        <v>537</v>
      </c>
      <c r="R29" s="63">
        <f t="shared" si="1"/>
        <v>254</v>
      </c>
      <c r="S29" s="64">
        <f t="shared" si="1"/>
        <v>7</v>
      </c>
      <c r="T29" s="64">
        <f t="shared" si="1"/>
        <v>65</v>
      </c>
      <c r="U29" s="65">
        <f t="shared" si="2"/>
        <v>24.40909090909091</v>
      </c>
    </row>
    <row r="30" spans="1:21" ht="12">
      <c r="A30" s="60" t="s">
        <v>99</v>
      </c>
      <c r="B30" s="61">
        <v>9</v>
      </c>
      <c r="C30" s="62">
        <v>211</v>
      </c>
      <c r="D30" s="63">
        <v>102</v>
      </c>
      <c r="E30" s="64">
        <v>5</v>
      </c>
      <c r="F30" s="64">
        <v>69</v>
      </c>
      <c r="G30" s="65">
        <v>22.714285714285715</v>
      </c>
      <c r="H30" s="66"/>
      <c r="I30" s="61">
        <v>7</v>
      </c>
      <c r="J30" s="62">
        <v>150</v>
      </c>
      <c r="K30" s="63">
        <v>64</v>
      </c>
      <c r="L30" s="64"/>
      <c r="M30" s="63">
        <v>0</v>
      </c>
      <c r="N30" s="65">
        <v>21.714285714285715</v>
      </c>
      <c r="O30" s="66"/>
      <c r="P30" s="62">
        <f t="shared" si="1"/>
        <v>16</v>
      </c>
      <c r="Q30" s="67">
        <f t="shared" si="1"/>
        <v>361</v>
      </c>
      <c r="R30" s="63">
        <f t="shared" si="1"/>
        <v>166</v>
      </c>
      <c r="S30" s="64">
        <f t="shared" si="1"/>
        <v>5</v>
      </c>
      <c r="T30" s="64">
        <f t="shared" si="1"/>
        <v>69</v>
      </c>
      <c r="U30" s="65">
        <f t="shared" si="2"/>
        <v>22.5625</v>
      </c>
    </row>
    <row r="31" spans="1:21" ht="12">
      <c r="A31" s="49" t="s">
        <v>14</v>
      </c>
      <c r="B31" s="58">
        <v>41</v>
      </c>
      <c r="C31" s="51">
        <v>1018</v>
      </c>
      <c r="D31" s="52">
        <v>483</v>
      </c>
      <c r="E31" s="53">
        <v>13</v>
      </c>
      <c r="F31" s="53">
        <v>67</v>
      </c>
      <c r="G31" s="54">
        <f>C31/B31</f>
        <v>24.829268292682926</v>
      </c>
      <c r="H31" s="55"/>
      <c r="I31" s="58">
        <v>13</v>
      </c>
      <c r="J31" s="51">
        <v>313</v>
      </c>
      <c r="K31" s="52">
        <v>152</v>
      </c>
      <c r="L31" s="53"/>
      <c r="M31" s="162">
        <v>8</v>
      </c>
      <c r="N31" s="54">
        <f>J31/I31</f>
        <v>24.076923076923077</v>
      </c>
      <c r="O31" s="55"/>
      <c r="P31" s="51">
        <f t="shared" si="1"/>
        <v>54</v>
      </c>
      <c r="Q31" s="51">
        <f t="shared" si="1"/>
        <v>1331</v>
      </c>
      <c r="R31" s="71">
        <f t="shared" si="1"/>
        <v>635</v>
      </c>
      <c r="S31" s="57">
        <f t="shared" si="1"/>
        <v>13</v>
      </c>
      <c r="T31" s="57">
        <f t="shared" si="1"/>
        <v>75</v>
      </c>
      <c r="U31" s="54">
        <f t="shared" si="2"/>
        <v>24.64814814814815</v>
      </c>
    </row>
    <row r="32" spans="1:21" ht="12">
      <c r="A32" s="72" t="s">
        <v>87</v>
      </c>
      <c r="B32" s="61">
        <v>28</v>
      </c>
      <c r="C32" s="62">
        <v>693</v>
      </c>
      <c r="D32" s="63">
        <v>327</v>
      </c>
      <c r="E32" s="64">
        <v>8</v>
      </c>
      <c r="F32" s="64">
        <v>50</v>
      </c>
      <c r="G32" s="65">
        <v>24.346153846153847</v>
      </c>
      <c r="H32" s="66"/>
      <c r="I32" s="61">
        <v>7</v>
      </c>
      <c r="J32" s="62">
        <v>150</v>
      </c>
      <c r="K32" s="63">
        <v>71</v>
      </c>
      <c r="L32" s="64"/>
      <c r="M32" s="64">
        <v>4</v>
      </c>
      <c r="N32" s="65">
        <v>22</v>
      </c>
      <c r="O32" s="66"/>
      <c r="P32" s="62">
        <f t="shared" si="1"/>
        <v>35</v>
      </c>
      <c r="Q32" s="67">
        <f t="shared" si="1"/>
        <v>843</v>
      </c>
      <c r="R32" s="63">
        <f t="shared" si="1"/>
        <v>398</v>
      </c>
      <c r="S32" s="64">
        <f t="shared" si="1"/>
        <v>8</v>
      </c>
      <c r="T32" s="64">
        <f t="shared" si="1"/>
        <v>54</v>
      </c>
      <c r="U32" s="65">
        <f t="shared" si="2"/>
        <v>24.085714285714285</v>
      </c>
    </row>
    <row r="33" spans="1:21" ht="12">
      <c r="A33" s="72" t="s">
        <v>88</v>
      </c>
      <c r="B33" s="61">
        <v>13</v>
      </c>
      <c r="C33" s="61">
        <v>325</v>
      </c>
      <c r="D33" s="63">
        <v>156</v>
      </c>
      <c r="E33" s="64">
        <v>5</v>
      </c>
      <c r="F33" s="64">
        <v>17</v>
      </c>
      <c r="G33" s="65">
        <v>24.923076923076923</v>
      </c>
      <c r="H33" s="73"/>
      <c r="I33" s="61">
        <v>6</v>
      </c>
      <c r="J33" s="61">
        <v>163</v>
      </c>
      <c r="K33" s="63">
        <v>81</v>
      </c>
      <c r="L33" s="64"/>
      <c r="M33" s="64">
        <v>4</v>
      </c>
      <c r="N33" s="65">
        <v>24.5</v>
      </c>
      <c r="O33" s="73"/>
      <c r="P33" s="61">
        <f t="shared" si="1"/>
        <v>19</v>
      </c>
      <c r="Q33" s="67">
        <f t="shared" si="1"/>
        <v>488</v>
      </c>
      <c r="R33" s="63">
        <f t="shared" si="1"/>
        <v>237</v>
      </c>
      <c r="S33" s="74">
        <f t="shared" si="1"/>
        <v>5</v>
      </c>
      <c r="T33" s="74">
        <f t="shared" si="1"/>
        <v>21</v>
      </c>
      <c r="U33" s="65">
        <f t="shared" si="2"/>
        <v>25.68421052631579</v>
      </c>
    </row>
    <row r="34" spans="1:21" ht="12">
      <c r="A34" s="75" t="s">
        <v>89</v>
      </c>
      <c r="B34" s="76">
        <v>288</v>
      </c>
      <c r="C34" s="76">
        <v>7011</v>
      </c>
      <c r="D34" s="80">
        <v>3322</v>
      </c>
      <c r="E34" s="77">
        <v>150</v>
      </c>
      <c r="F34" s="77">
        <v>1762</v>
      </c>
      <c r="G34" s="78">
        <f>C34/B34</f>
        <v>24.34375</v>
      </c>
      <c r="H34" s="79"/>
      <c r="I34" s="76">
        <v>83</v>
      </c>
      <c r="J34" s="76">
        <v>1883</v>
      </c>
      <c r="K34" s="80">
        <v>896</v>
      </c>
      <c r="L34" s="77">
        <v>6</v>
      </c>
      <c r="M34" s="178">
        <v>54</v>
      </c>
      <c r="N34" s="78">
        <f>J34/I34</f>
        <v>22.686746987951807</v>
      </c>
      <c r="O34" s="79"/>
      <c r="P34" s="76">
        <f t="shared" si="1"/>
        <v>371</v>
      </c>
      <c r="Q34" s="76">
        <f t="shared" si="1"/>
        <v>8894</v>
      </c>
      <c r="R34" s="80">
        <f t="shared" si="1"/>
        <v>4218</v>
      </c>
      <c r="S34" s="77">
        <f t="shared" si="1"/>
        <v>156</v>
      </c>
      <c r="T34" s="77">
        <f t="shared" si="1"/>
        <v>1816</v>
      </c>
      <c r="U34" s="78">
        <f t="shared" si="2"/>
        <v>23.973045822102424</v>
      </c>
    </row>
    <row r="35" spans="1:21" ht="12">
      <c r="A35" s="81" t="s">
        <v>95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s="31" customFormat="1" ht="12">
      <c r="A39" s="87" t="s">
        <v>100</v>
      </c>
      <c r="B39" s="82"/>
      <c r="C39" s="83"/>
      <c r="D39" s="83"/>
      <c r="E39" s="82"/>
      <c r="F39" s="82"/>
      <c r="G39" s="82"/>
      <c r="H39" s="83"/>
      <c r="I39" s="84"/>
      <c r="J39" s="84"/>
      <c r="K39" s="84"/>
      <c r="L39" s="86"/>
      <c r="M39" s="82"/>
      <c r="N39" s="82"/>
      <c r="O39" s="82"/>
      <c r="P39" s="82"/>
      <c r="Q39" s="82"/>
      <c r="R39" s="82"/>
      <c r="S39" s="89"/>
      <c r="T39" s="89"/>
      <c r="U39" s="89"/>
    </row>
    <row r="40" spans="1:21" s="31" customFormat="1" ht="12">
      <c r="A40" s="90" t="s">
        <v>101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9"/>
      <c r="T40" s="89"/>
      <c r="U40" s="89"/>
    </row>
    <row r="41" spans="15:21" ht="12">
      <c r="O41" s="18"/>
      <c r="P41" s="18"/>
      <c r="Q41" s="18"/>
      <c r="R41" s="18"/>
      <c r="S41" s="18"/>
      <c r="T41" s="18"/>
      <c r="U41" s="18"/>
    </row>
    <row r="42" spans="1:21" ht="12">
      <c r="A42" s="2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</sheetData>
  <sheetProtection/>
  <mergeCells count="7">
    <mergeCell ref="B3:U3"/>
    <mergeCell ref="B4:G4"/>
    <mergeCell ref="I4:N4"/>
    <mergeCell ref="P4:U4"/>
    <mergeCell ref="C5:G5"/>
    <mergeCell ref="J5:N5"/>
    <mergeCell ref="Q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D8:U8 D9:F34 O1" numberStoredAsText="1"/>
    <ignoredError sqref="G9:U34" numberStoredAsText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92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50">
        <v>19</v>
      </c>
      <c r="C9" s="51">
        <v>468</v>
      </c>
      <c r="D9" s="52">
        <v>218</v>
      </c>
      <c r="E9" s="53">
        <v>14</v>
      </c>
      <c r="F9" s="53">
        <v>134</v>
      </c>
      <c r="G9" s="54">
        <f>C9/B9</f>
        <v>24.63157894736842</v>
      </c>
      <c r="H9" s="55"/>
      <c r="I9" s="50">
        <v>8</v>
      </c>
      <c r="J9" s="51">
        <v>174</v>
      </c>
      <c r="K9" s="52">
        <v>85</v>
      </c>
      <c r="L9" s="53">
        <v>1</v>
      </c>
      <c r="M9" s="53">
        <v>2</v>
      </c>
      <c r="N9" s="54">
        <v>21.75</v>
      </c>
      <c r="O9" s="55"/>
      <c r="P9" s="51">
        <f>I9+B9</f>
        <v>27</v>
      </c>
      <c r="Q9" s="56">
        <f aca="true" t="shared" si="0" ref="Q9:T24">J9+C9</f>
        <v>642</v>
      </c>
      <c r="R9" s="57">
        <f t="shared" si="0"/>
        <v>303</v>
      </c>
      <c r="S9" s="53">
        <f t="shared" si="0"/>
        <v>15</v>
      </c>
      <c r="T9" s="53">
        <f>M9+F9</f>
        <v>136</v>
      </c>
      <c r="U9" s="54">
        <f>Q9/P9</f>
        <v>23.77777777777778</v>
      </c>
    </row>
    <row r="10" spans="1:21" ht="12">
      <c r="A10" s="49" t="s">
        <v>7</v>
      </c>
      <c r="B10" s="58">
        <f>B11+B12+B13</f>
        <v>50</v>
      </c>
      <c r="C10" s="51">
        <f>C11+C12+C13</f>
        <v>1226</v>
      </c>
      <c r="D10" s="52">
        <f>D11+D12+D13</f>
        <v>570</v>
      </c>
      <c r="E10" s="53">
        <f>E11+E12+E13</f>
        <v>32</v>
      </c>
      <c r="F10" s="53">
        <f>F11+F12+F13</f>
        <v>406</v>
      </c>
      <c r="G10" s="54">
        <f>C10/B10</f>
        <v>24.52</v>
      </c>
      <c r="H10" s="55"/>
      <c r="I10" s="58">
        <f>I11+I12+I13</f>
        <v>11</v>
      </c>
      <c r="J10" s="51">
        <f>J11+J12+J13</f>
        <v>287</v>
      </c>
      <c r="K10" s="52">
        <f>K11+K12+K13</f>
        <v>145</v>
      </c>
      <c r="L10" s="53">
        <f>L11+L12+L13</f>
        <v>0</v>
      </c>
      <c r="M10" s="53">
        <f>M11+M12+M13</f>
        <v>9</v>
      </c>
      <c r="N10" s="54">
        <f>J10/I10</f>
        <v>26.09090909090909</v>
      </c>
      <c r="O10" s="55"/>
      <c r="P10" s="51">
        <f>I10+B10</f>
        <v>61</v>
      </c>
      <c r="Q10" s="51">
        <f t="shared" si="0"/>
        <v>1513</v>
      </c>
      <c r="R10" s="57">
        <f t="shared" si="0"/>
        <v>715</v>
      </c>
      <c r="S10" s="57">
        <f t="shared" si="0"/>
        <v>32</v>
      </c>
      <c r="T10" s="57">
        <f t="shared" si="0"/>
        <v>415</v>
      </c>
      <c r="U10" s="54">
        <f>Q10/P10</f>
        <v>24.80327868852459</v>
      </c>
    </row>
    <row r="11" spans="1:21" ht="12">
      <c r="A11" s="60" t="s">
        <v>70</v>
      </c>
      <c r="B11" s="61">
        <v>26</v>
      </c>
      <c r="C11" s="62">
        <v>627</v>
      </c>
      <c r="D11" s="63">
        <v>291</v>
      </c>
      <c r="E11" s="64">
        <v>18</v>
      </c>
      <c r="F11" s="64">
        <v>232</v>
      </c>
      <c r="G11" s="65">
        <v>24.115384615384617</v>
      </c>
      <c r="H11" s="66"/>
      <c r="I11" s="61">
        <v>6</v>
      </c>
      <c r="J11" s="62">
        <v>153</v>
      </c>
      <c r="K11" s="63">
        <v>82</v>
      </c>
      <c r="L11" s="64"/>
      <c r="M11" s="64">
        <v>4</v>
      </c>
      <c r="N11" s="65">
        <v>25.5</v>
      </c>
      <c r="O11" s="66"/>
      <c r="P11" s="62">
        <f aca="true" t="shared" si="1" ref="P11:T34">I11+B11</f>
        <v>32</v>
      </c>
      <c r="Q11" s="67">
        <f t="shared" si="0"/>
        <v>780</v>
      </c>
      <c r="R11" s="63">
        <f t="shared" si="0"/>
        <v>373</v>
      </c>
      <c r="S11" s="64">
        <f t="shared" si="0"/>
        <v>18</v>
      </c>
      <c r="T11" s="64">
        <f t="shared" si="0"/>
        <v>236</v>
      </c>
      <c r="U11" s="65">
        <f aca="true" t="shared" si="2" ref="U11:U34">Q11/P11</f>
        <v>24.375</v>
      </c>
    </row>
    <row r="12" spans="1:21" ht="12">
      <c r="A12" s="60" t="s">
        <v>71</v>
      </c>
      <c r="B12" s="61">
        <v>14</v>
      </c>
      <c r="C12" s="62">
        <v>357</v>
      </c>
      <c r="D12" s="63">
        <v>170</v>
      </c>
      <c r="E12" s="64">
        <v>7</v>
      </c>
      <c r="F12" s="64">
        <v>94</v>
      </c>
      <c r="G12" s="65">
        <v>25.5</v>
      </c>
      <c r="H12" s="66"/>
      <c r="I12" s="61">
        <v>2</v>
      </c>
      <c r="J12" s="62">
        <v>60</v>
      </c>
      <c r="K12" s="63">
        <v>26</v>
      </c>
      <c r="L12" s="64"/>
      <c r="M12" s="64">
        <v>5</v>
      </c>
      <c r="N12" s="65">
        <v>30</v>
      </c>
      <c r="O12" s="66"/>
      <c r="P12" s="62">
        <f t="shared" si="1"/>
        <v>16</v>
      </c>
      <c r="Q12" s="67">
        <f t="shared" si="0"/>
        <v>417</v>
      </c>
      <c r="R12" s="63">
        <f t="shared" si="0"/>
        <v>196</v>
      </c>
      <c r="S12" s="64">
        <f t="shared" si="0"/>
        <v>7</v>
      </c>
      <c r="T12" s="64">
        <f t="shared" si="0"/>
        <v>99</v>
      </c>
      <c r="U12" s="65">
        <f t="shared" si="2"/>
        <v>26.0625</v>
      </c>
    </row>
    <row r="13" spans="1:21" ht="12">
      <c r="A13" s="60" t="s">
        <v>72</v>
      </c>
      <c r="B13" s="61">
        <v>10</v>
      </c>
      <c r="C13" s="62">
        <v>242</v>
      </c>
      <c r="D13" s="63">
        <v>109</v>
      </c>
      <c r="E13" s="64">
        <v>7</v>
      </c>
      <c r="F13" s="64">
        <v>80</v>
      </c>
      <c r="G13" s="65">
        <v>24.2</v>
      </c>
      <c r="H13" s="66"/>
      <c r="I13" s="61">
        <v>3</v>
      </c>
      <c r="J13" s="62">
        <v>74</v>
      </c>
      <c r="K13" s="63">
        <v>37</v>
      </c>
      <c r="L13" s="64">
        <v>0</v>
      </c>
      <c r="M13" s="64"/>
      <c r="N13" s="65">
        <v>24.666666666666668</v>
      </c>
      <c r="O13" s="66"/>
      <c r="P13" s="62">
        <f t="shared" si="1"/>
        <v>13</v>
      </c>
      <c r="Q13" s="67">
        <f t="shared" si="0"/>
        <v>316</v>
      </c>
      <c r="R13" s="63">
        <f t="shared" si="0"/>
        <v>146</v>
      </c>
      <c r="S13" s="64">
        <f t="shared" si="0"/>
        <v>7</v>
      </c>
      <c r="T13" s="64">
        <f t="shared" si="0"/>
        <v>80</v>
      </c>
      <c r="U13" s="65">
        <f t="shared" si="2"/>
        <v>24.307692307692307</v>
      </c>
    </row>
    <row r="14" spans="1:21" ht="12">
      <c r="A14" s="49" t="s">
        <v>8</v>
      </c>
      <c r="B14" s="58">
        <f>B15+B16</f>
        <v>24</v>
      </c>
      <c r="C14" s="51">
        <f>C15+C16</f>
        <v>586</v>
      </c>
      <c r="D14" s="52">
        <f>D15+D16</f>
        <v>295</v>
      </c>
      <c r="E14" s="53">
        <f>E15+E16</f>
        <v>13</v>
      </c>
      <c r="F14" s="53">
        <f>F15+F16</f>
        <v>168</v>
      </c>
      <c r="G14" s="54">
        <f>C14/B14</f>
        <v>24.416666666666668</v>
      </c>
      <c r="H14" s="55"/>
      <c r="I14" s="58">
        <f>I15+I16</f>
        <v>9</v>
      </c>
      <c r="J14" s="51">
        <f>J15+J16</f>
        <v>223</v>
      </c>
      <c r="K14" s="52">
        <f>K15+K16</f>
        <v>105</v>
      </c>
      <c r="L14" s="53">
        <f>L15+L16</f>
        <v>0</v>
      </c>
      <c r="M14" s="53">
        <f>M15+M16</f>
        <v>17</v>
      </c>
      <c r="N14" s="54">
        <f>J14/I14</f>
        <v>24.77777777777778</v>
      </c>
      <c r="O14" s="55"/>
      <c r="P14" s="51">
        <f t="shared" si="1"/>
        <v>33</v>
      </c>
      <c r="Q14" s="51">
        <f t="shared" si="0"/>
        <v>809</v>
      </c>
      <c r="R14" s="52">
        <f t="shared" si="0"/>
        <v>400</v>
      </c>
      <c r="S14" s="57">
        <f t="shared" si="0"/>
        <v>13</v>
      </c>
      <c r="T14" s="57">
        <f t="shared" si="0"/>
        <v>185</v>
      </c>
      <c r="U14" s="54">
        <f t="shared" si="2"/>
        <v>24.515151515151516</v>
      </c>
    </row>
    <row r="15" spans="1:23" ht="12">
      <c r="A15" s="60" t="s">
        <v>73</v>
      </c>
      <c r="B15" s="61">
        <v>8</v>
      </c>
      <c r="C15" s="62">
        <v>204</v>
      </c>
      <c r="D15" s="63">
        <v>103</v>
      </c>
      <c r="E15" s="64">
        <v>8</v>
      </c>
      <c r="F15" s="64">
        <v>55</v>
      </c>
      <c r="G15" s="65">
        <v>25.5</v>
      </c>
      <c r="H15" s="68"/>
      <c r="I15" s="61">
        <v>4</v>
      </c>
      <c r="J15" s="62">
        <v>88</v>
      </c>
      <c r="K15" s="63">
        <v>39</v>
      </c>
      <c r="L15" s="64"/>
      <c r="M15" s="64">
        <v>13</v>
      </c>
      <c r="N15" s="65">
        <v>22</v>
      </c>
      <c r="O15" s="68"/>
      <c r="P15" s="69">
        <f t="shared" si="1"/>
        <v>12</v>
      </c>
      <c r="Q15" s="67">
        <f t="shared" si="0"/>
        <v>292</v>
      </c>
      <c r="R15" s="63">
        <f t="shared" si="0"/>
        <v>142</v>
      </c>
      <c r="S15" s="70">
        <f t="shared" si="0"/>
        <v>8</v>
      </c>
      <c r="T15" s="64">
        <f t="shared" si="0"/>
        <v>68</v>
      </c>
      <c r="U15" s="65">
        <f t="shared" si="2"/>
        <v>24.333333333333332</v>
      </c>
      <c r="W15" s="29"/>
    </row>
    <row r="16" spans="1:23" ht="12">
      <c r="A16" s="60" t="s">
        <v>74</v>
      </c>
      <c r="B16" s="61">
        <v>16</v>
      </c>
      <c r="C16" s="62">
        <v>382</v>
      </c>
      <c r="D16" s="63">
        <v>192</v>
      </c>
      <c r="E16" s="64">
        <v>5</v>
      </c>
      <c r="F16" s="64">
        <v>113</v>
      </c>
      <c r="G16" s="65">
        <v>23.875</v>
      </c>
      <c r="H16" s="68"/>
      <c r="I16" s="61">
        <v>5</v>
      </c>
      <c r="J16" s="62">
        <v>135</v>
      </c>
      <c r="K16" s="63">
        <v>66</v>
      </c>
      <c r="L16" s="64">
        <v>0</v>
      </c>
      <c r="M16" s="64">
        <v>4</v>
      </c>
      <c r="N16" s="65">
        <v>27</v>
      </c>
      <c r="O16" s="68"/>
      <c r="P16" s="69">
        <f t="shared" si="1"/>
        <v>21</v>
      </c>
      <c r="Q16" s="67">
        <f t="shared" si="0"/>
        <v>517</v>
      </c>
      <c r="R16" s="63">
        <f t="shared" si="0"/>
        <v>258</v>
      </c>
      <c r="S16" s="70">
        <f t="shared" si="0"/>
        <v>5</v>
      </c>
      <c r="T16" s="64">
        <f t="shared" si="0"/>
        <v>117</v>
      </c>
      <c r="U16" s="65">
        <f t="shared" si="2"/>
        <v>24.61904761904762</v>
      </c>
      <c r="W16" s="30"/>
    </row>
    <row r="17" spans="1:21" ht="12">
      <c r="A17" s="49" t="s">
        <v>9</v>
      </c>
      <c r="B17" s="58">
        <f>B18+B19</f>
        <v>26</v>
      </c>
      <c r="C17" s="51">
        <f>C18+C19</f>
        <v>650</v>
      </c>
      <c r="D17" s="52">
        <f>D18+D19</f>
        <v>292</v>
      </c>
      <c r="E17" s="53">
        <f>E18+E19</f>
        <v>13</v>
      </c>
      <c r="F17" s="53">
        <f>F18+F19</f>
        <v>156</v>
      </c>
      <c r="G17" s="54">
        <f>C17/B17</f>
        <v>25</v>
      </c>
      <c r="H17" s="55"/>
      <c r="I17" s="58">
        <f>I18+I19</f>
        <v>4</v>
      </c>
      <c r="J17" s="51">
        <f>J18+J19</f>
        <v>73</v>
      </c>
      <c r="K17" s="52">
        <f>K18+K19</f>
        <v>32</v>
      </c>
      <c r="L17" s="53">
        <f>L18+L19</f>
        <v>2</v>
      </c>
      <c r="M17" s="53">
        <f>M18+M19</f>
        <v>4</v>
      </c>
      <c r="N17" s="54">
        <f>J17/I17</f>
        <v>18.25</v>
      </c>
      <c r="O17" s="55"/>
      <c r="P17" s="51">
        <f t="shared" si="1"/>
        <v>30</v>
      </c>
      <c r="Q17" s="51">
        <f t="shared" si="0"/>
        <v>723</v>
      </c>
      <c r="R17" s="52">
        <f t="shared" si="0"/>
        <v>324</v>
      </c>
      <c r="S17" s="57">
        <f t="shared" si="0"/>
        <v>15</v>
      </c>
      <c r="T17" s="57">
        <f t="shared" si="0"/>
        <v>160</v>
      </c>
      <c r="U17" s="54">
        <f t="shared" si="2"/>
        <v>24.1</v>
      </c>
    </row>
    <row r="18" spans="1:21" ht="12">
      <c r="A18" s="60" t="s">
        <v>75</v>
      </c>
      <c r="B18" s="61">
        <v>14</v>
      </c>
      <c r="C18" s="62">
        <v>350</v>
      </c>
      <c r="D18" s="63">
        <v>150</v>
      </c>
      <c r="E18" s="64">
        <v>5</v>
      </c>
      <c r="F18" s="64">
        <v>87</v>
      </c>
      <c r="G18" s="65">
        <v>25</v>
      </c>
      <c r="H18" s="66"/>
      <c r="I18" s="61">
        <v>2</v>
      </c>
      <c r="J18" s="62">
        <v>34</v>
      </c>
      <c r="K18" s="63">
        <v>16</v>
      </c>
      <c r="L18" s="64">
        <v>1</v>
      </c>
      <c r="M18" s="64">
        <v>2</v>
      </c>
      <c r="N18" s="65">
        <v>17</v>
      </c>
      <c r="O18" s="66"/>
      <c r="P18" s="62">
        <f t="shared" si="1"/>
        <v>16</v>
      </c>
      <c r="Q18" s="67">
        <f t="shared" si="0"/>
        <v>384</v>
      </c>
      <c r="R18" s="63">
        <f t="shared" si="0"/>
        <v>166</v>
      </c>
      <c r="S18" s="64">
        <f t="shared" si="0"/>
        <v>6</v>
      </c>
      <c r="T18" s="64">
        <f t="shared" si="0"/>
        <v>89</v>
      </c>
      <c r="U18" s="65">
        <f t="shared" si="2"/>
        <v>24</v>
      </c>
    </row>
    <row r="19" spans="1:21" ht="12">
      <c r="A19" s="60" t="s">
        <v>76</v>
      </c>
      <c r="B19" s="61">
        <v>12</v>
      </c>
      <c r="C19" s="62">
        <v>300</v>
      </c>
      <c r="D19" s="63">
        <v>142</v>
      </c>
      <c r="E19" s="64">
        <v>8</v>
      </c>
      <c r="F19" s="64">
        <v>69</v>
      </c>
      <c r="G19" s="65">
        <v>25</v>
      </c>
      <c r="H19" s="66"/>
      <c r="I19" s="61">
        <v>2</v>
      </c>
      <c r="J19" s="62">
        <v>39</v>
      </c>
      <c r="K19" s="63">
        <v>16</v>
      </c>
      <c r="L19" s="64">
        <v>1</v>
      </c>
      <c r="M19" s="64">
        <v>2</v>
      </c>
      <c r="N19" s="65">
        <v>19.5</v>
      </c>
      <c r="O19" s="66"/>
      <c r="P19" s="62">
        <f t="shared" si="1"/>
        <v>14</v>
      </c>
      <c r="Q19" s="67">
        <f t="shared" si="0"/>
        <v>339</v>
      </c>
      <c r="R19" s="63">
        <f t="shared" si="0"/>
        <v>158</v>
      </c>
      <c r="S19" s="64">
        <f t="shared" si="0"/>
        <v>9</v>
      </c>
      <c r="T19" s="64">
        <f t="shared" si="0"/>
        <v>71</v>
      </c>
      <c r="U19" s="65">
        <f t="shared" si="2"/>
        <v>24.214285714285715</v>
      </c>
    </row>
    <row r="20" spans="1:21" ht="12">
      <c r="A20" s="49" t="s">
        <v>77</v>
      </c>
      <c r="B20" s="58">
        <v>28</v>
      </c>
      <c r="C20" s="51">
        <v>682</v>
      </c>
      <c r="D20" s="52">
        <v>320</v>
      </c>
      <c r="E20" s="53">
        <v>14</v>
      </c>
      <c r="F20" s="53">
        <v>252</v>
      </c>
      <c r="G20" s="54">
        <v>24.357142857142858</v>
      </c>
      <c r="H20" s="55"/>
      <c r="I20" s="58"/>
      <c r="J20" s="51"/>
      <c r="K20" s="52"/>
      <c r="L20" s="64"/>
      <c r="M20" s="53"/>
      <c r="N20" s="54"/>
      <c r="O20" s="55"/>
      <c r="P20" s="71">
        <f t="shared" si="1"/>
        <v>28</v>
      </c>
      <c r="Q20" s="56">
        <f t="shared" si="0"/>
        <v>682</v>
      </c>
      <c r="R20" s="52">
        <f t="shared" si="0"/>
        <v>320</v>
      </c>
      <c r="S20" s="53">
        <f t="shared" si="0"/>
        <v>14</v>
      </c>
      <c r="T20" s="53">
        <f t="shared" si="0"/>
        <v>252</v>
      </c>
      <c r="U20" s="54">
        <f t="shared" si="2"/>
        <v>24.357142857142858</v>
      </c>
    </row>
    <row r="21" spans="1:21" ht="12">
      <c r="A21" s="49" t="s">
        <v>78</v>
      </c>
      <c r="B21" s="58">
        <f>B22+B23+B24</f>
        <v>35</v>
      </c>
      <c r="C21" s="51">
        <f>C22+C23+C24</f>
        <v>844</v>
      </c>
      <c r="D21" s="52">
        <f>D22+D23+D24</f>
        <v>417</v>
      </c>
      <c r="E21" s="53">
        <f>E22+E23+E24</f>
        <v>17</v>
      </c>
      <c r="F21" s="53">
        <f>F22+F23+F24</f>
        <v>108</v>
      </c>
      <c r="G21" s="54">
        <f>C21/B21</f>
        <v>24.114285714285714</v>
      </c>
      <c r="H21" s="55"/>
      <c r="I21" s="58">
        <f>I22+I23+I24</f>
        <v>16</v>
      </c>
      <c r="J21" s="51">
        <f>J22+J23+J24</f>
        <v>343</v>
      </c>
      <c r="K21" s="52">
        <f>K22+K23+K24</f>
        <v>160</v>
      </c>
      <c r="L21" s="53">
        <f>L22+L23+L24</f>
        <v>1</v>
      </c>
      <c r="M21" s="53">
        <f>M22+M23+M24</f>
        <v>19</v>
      </c>
      <c r="N21" s="54">
        <f>J21/I21</f>
        <v>21.4375</v>
      </c>
      <c r="O21" s="55"/>
      <c r="P21" s="51">
        <f t="shared" si="1"/>
        <v>51</v>
      </c>
      <c r="Q21" s="51">
        <f t="shared" si="0"/>
        <v>1187</v>
      </c>
      <c r="R21" s="52">
        <f t="shared" si="0"/>
        <v>577</v>
      </c>
      <c r="S21" s="57">
        <f t="shared" si="0"/>
        <v>18</v>
      </c>
      <c r="T21" s="57">
        <f t="shared" si="0"/>
        <v>127</v>
      </c>
      <c r="U21" s="54">
        <f t="shared" si="2"/>
        <v>23.274509803921568</v>
      </c>
    </row>
    <row r="22" spans="1:21" ht="12">
      <c r="A22" s="60" t="s">
        <v>79</v>
      </c>
      <c r="B22" s="61">
        <v>7</v>
      </c>
      <c r="C22" s="62">
        <v>162</v>
      </c>
      <c r="D22" s="63">
        <v>78</v>
      </c>
      <c r="E22" s="64">
        <v>2</v>
      </c>
      <c r="F22" s="64">
        <v>14</v>
      </c>
      <c r="G22" s="65">
        <v>23.142857142857142</v>
      </c>
      <c r="H22" s="66"/>
      <c r="I22" s="61">
        <v>3</v>
      </c>
      <c r="J22" s="62">
        <v>62</v>
      </c>
      <c r="K22" s="63">
        <v>30</v>
      </c>
      <c r="L22" s="64">
        <v>1</v>
      </c>
      <c r="M22" s="64">
        <v>8</v>
      </c>
      <c r="N22" s="65">
        <v>20.666666666666668</v>
      </c>
      <c r="O22" s="66"/>
      <c r="P22" s="62">
        <f t="shared" si="1"/>
        <v>10</v>
      </c>
      <c r="Q22" s="67">
        <f t="shared" si="0"/>
        <v>224</v>
      </c>
      <c r="R22" s="63">
        <f t="shared" si="0"/>
        <v>108</v>
      </c>
      <c r="S22" s="64">
        <f t="shared" si="0"/>
        <v>3</v>
      </c>
      <c r="T22" s="64">
        <f t="shared" si="0"/>
        <v>22</v>
      </c>
      <c r="U22" s="65">
        <f t="shared" si="2"/>
        <v>22.4</v>
      </c>
    </row>
    <row r="23" spans="1:21" ht="12">
      <c r="A23" s="60" t="s">
        <v>80</v>
      </c>
      <c r="B23" s="61">
        <v>8</v>
      </c>
      <c r="C23" s="62">
        <v>196</v>
      </c>
      <c r="D23" s="63">
        <v>96</v>
      </c>
      <c r="E23" s="64">
        <v>5</v>
      </c>
      <c r="F23" s="64">
        <v>28</v>
      </c>
      <c r="G23" s="65">
        <v>24.5</v>
      </c>
      <c r="H23" s="66"/>
      <c r="I23" s="61">
        <v>3</v>
      </c>
      <c r="J23" s="62">
        <v>47</v>
      </c>
      <c r="K23" s="63">
        <v>24</v>
      </c>
      <c r="L23" s="64"/>
      <c r="M23" s="64">
        <v>3</v>
      </c>
      <c r="N23" s="65">
        <v>15.666666666666666</v>
      </c>
      <c r="O23" s="66"/>
      <c r="P23" s="62">
        <f t="shared" si="1"/>
        <v>11</v>
      </c>
      <c r="Q23" s="67">
        <f t="shared" si="0"/>
        <v>243</v>
      </c>
      <c r="R23" s="63">
        <f t="shared" si="0"/>
        <v>120</v>
      </c>
      <c r="S23" s="64">
        <f t="shared" si="0"/>
        <v>5</v>
      </c>
      <c r="T23" s="64">
        <f t="shared" si="0"/>
        <v>31</v>
      </c>
      <c r="U23" s="65">
        <f t="shared" si="2"/>
        <v>22.09090909090909</v>
      </c>
    </row>
    <row r="24" spans="1:21" ht="12">
      <c r="A24" s="60" t="s">
        <v>81</v>
      </c>
      <c r="B24" s="61">
        <v>20</v>
      </c>
      <c r="C24" s="62">
        <v>486</v>
      </c>
      <c r="D24" s="63">
        <v>243</v>
      </c>
      <c r="E24" s="64">
        <v>10</v>
      </c>
      <c r="F24" s="64">
        <v>66</v>
      </c>
      <c r="G24" s="65">
        <v>24.3</v>
      </c>
      <c r="H24" s="66"/>
      <c r="I24" s="61">
        <v>10</v>
      </c>
      <c r="J24" s="62">
        <v>234</v>
      </c>
      <c r="K24" s="63">
        <v>106</v>
      </c>
      <c r="L24" s="64"/>
      <c r="M24" s="64">
        <v>8</v>
      </c>
      <c r="N24" s="65">
        <v>23.4</v>
      </c>
      <c r="O24" s="66"/>
      <c r="P24" s="62">
        <f t="shared" si="1"/>
        <v>30</v>
      </c>
      <c r="Q24" s="67">
        <f t="shared" si="0"/>
        <v>720</v>
      </c>
      <c r="R24" s="63">
        <f t="shared" si="0"/>
        <v>349</v>
      </c>
      <c r="S24" s="64">
        <f t="shared" si="0"/>
        <v>10</v>
      </c>
      <c r="T24" s="64">
        <f t="shared" si="0"/>
        <v>74</v>
      </c>
      <c r="U24" s="65">
        <f t="shared" si="2"/>
        <v>24</v>
      </c>
    </row>
    <row r="25" spans="1:21" ht="12">
      <c r="A25" s="49" t="s">
        <v>82</v>
      </c>
      <c r="B25" s="58">
        <f>B26+B27</f>
        <v>33</v>
      </c>
      <c r="C25" s="51">
        <f>C26+C27</f>
        <v>802</v>
      </c>
      <c r="D25" s="52">
        <f>D26+D27</f>
        <v>377</v>
      </c>
      <c r="E25" s="53">
        <f>E26+E27</f>
        <v>21</v>
      </c>
      <c r="F25" s="53">
        <f>F26+F27</f>
        <v>182</v>
      </c>
      <c r="G25" s="54">
        <f>C25/B25</f>
        <v>24.303030303030305</v>
      </c>
      <c r="H25" s="55"/>
      <c r="I25" s="58">
        <f>I26+I27</f>
        <v>8</v>
      </c>
      <c r="J25" s="51">
        <f>J26+J27</f>
        <v>199</v>
      </c>
      <c r="K25" s="52">
        <f>K26+K27</f>
        <v>93</v>
      </c>
      <c r="L25" s="53">
        <f>L26+L27</f>
        <v>2</v>
      </c>
      <c r="M25" s="53">
        <f>M26+M27</f>
        <v>13</v>
      </c>
      <c r="N25" s="54">
        <f>J25/I25</f>
        <v>24.875</v>
      </c>
      <c r="O25" s="55"/>
      <c r="P25" s="51">
        <f t="shared" si="1"/>
        <v>41</v>
      </c>
      <c r="Q25" s="51">
        <f t="shared" si="1"/>
        <v>1001</v>
      </c>
      <c r="R25" s="52">
        <f t="shared" si="1"/>
        <v>470</v>
      </c>
      <c r="S25" s="57">
        <f t="shared" si="1"/>
        <v>23</v>
      </c>
      <c r="T25" s="57">
        <f t="shared" si="1"/>
        <v>195</v>
      </c>
      <c r="U25" s="54">
        <f t="shared" si="2"/>
        <v>24.414634146341463</v>
      </c>
    </row>
    <row r="26" spans="1:21" ht="12">
      <c r="A26" s="60" t="s">
        <v>83</v>
      </c>
      <c r="B26" s="61">
        <v>9</v>
      </c>
      <c r="C26" s="62">
        <v>228</v>
      </c>
      <c r="D26" s="63">
        <v>112</v>
      </c>
      <c r="E26" s="64">
        <v>8</v>
      </c>
      <c r="F26" s="64">
        <v>43</v>
      </c>
      <c r="G26" s="65">
        <v>25.333333333333332</v>
      </c>
      <c r="H26" s="66"/>
      <c r="I26" s="61"/>
      <c r="J26" s="62"/>
      <c r="K26" s="63"/>
      <c r="L26" s="64"/>
      <c r="M26" s="64"/>
      <c r="N26" s="65"/>
      <c r="O26" s="66"/>
      <c r="P26" s="62">
        <f t="shared" si="1"/>
        <v>9</v>
      </c>
      <c r="Q26" s="67">
        <f t="shared" si="1"/>
        <v>228</v>
      </c>
      <c r="R26" s="63">
        <f t="shared" si="1"/>
        <v>112</v>
      </c>
      <c r="S26" s="64">
        <f t="shared" si="1"/>
        <v>8</v>
      </c>
      <c r="T26" s="64">
        <f t="shared" si="1"/>
        <v>43</v>
      </c>
      <c r="U26" s="65">
        <f t="shared" si="2"/>
        <v>25.333333333333332</v>
      </c>
    </row>
    <row r="27" spans="1:21" ht="12">
      <c r="A27" s="60" t="s">
        <v>84</v>
      </c>
      <c r="B27" s="61">
        <v>24</v>
      </c>
      <c r="C27" s="62">
        <v>574</v>
      </c>
      <c r="D27" s="63">
        <v>265</v>
      </c>
      <c r="E27" s="64">
        <v>13</v>
      </c>
      <c r="F27" s="64">
        <v>139</v>
      </c>
      <c r="G27" s="65">
        <v>23.916666666666668</v>
      </c>
      <c r="H27" s="66"/>
      <c r="I27" s="61">
        <v>8</v>
      </c>
      <c r="J27" s="62">
        <v>199</v>
      </c>
      <c r="K27" s="63">
        <v>93</v>
      </c>
      <c r="L27" s="64">
        <v>2</v>
      </c>
      <c r="M27" s="64">
        <v>13</v>
      </c>
      <c r="N27" s="65">
        <v>24.875</v>
      </c>
      <c r="O27" s="66"/>
      <c r="P27" s="62">
        <f t="shared" si="1"/>
        <v>32</v>
      </c>
      <c r="Q27" s="67">
        <f t="shared" si="1"/>
        <v>773</v>
      </c>
      <c r="R27" s="63">
        <f t="shared" si="1"/>
        <v>358</v>
      </c>
      <c r="S27" s="64">
        <f t="shared" si="1"/>
        <v>15</v>
      </c>
      <c r="T27" s="64">
        <f t="shared" si="1"/>
        <v>152</v>
      </c>
      <c r="U27" s="65">
        <f t="shared" si="2"/>
        <v>24.15625</v>
      </c>
    </row>
    <row r="28" spans="1:21" ht="12">
      <c r="A28" s="49" t="s">
        <v>13</v>
      </c>
      <c r="B28" s="58">
        <f>B29+B30</f>
        <v>26</v>
      </c>
      <c r="C28" s="51">
        <f>C29+C30</f>
        <v>627</v>
      </c>
      <c r="D28" s="52">
        <f>D29+D30</f>
        <v>300</v>
      </c>
      <c r="E28" s="53">
        <f>E29+E30</f>
        <v>11</v>
      </c>
      <c r="F28" s="53">
        <f>F29+F30</f>
        <v>119</v>
      </c>
      <c r="G28" s="54">
        <f>C28/B28</f>
        <v>24.115384615384617</v>
      </c>
      <c r="H28" s="55"/>
      <c r="I28" s="58">
        <f>I29+I30</f>
        <v>10</v>
      </c>
      <c r="J28" s="51">
        <f>J29+J30</f>
        <v>223</v>
      </c>
      <c r="K28" s="52">
        <f>K29+K30</f>
        <v>83</v>
      </c>
      <c r="L28" s="53"/>
      <c r="M28" s="53">
        <v>1</v>
      </c>
      <c r="N28" s="54">
        <f>J28/I28</f>
        <v>22.3</v>
      </c>
      <c r="O28" s="55"/>
      <c r="P28" s="51">
        <f t="shared" si="1"/>
        <v>36</v>
      </c>
      <c r="Q28" s="51">
        <f t="shared" si="1"/>
        <v>850</v>
      </c>
      <c r="R28" s="52">
        <f t="shared" si="1"/>
        <v>383</v>
      </c>
      <c r="S28" s="57">
        <f t="shared" si="1"/>
        <v>11</v>
      </c>
      <c r="T28" s="57">
        <f t="shared" si="1"/>
        <v>120</v>
      </c>
      <c r="U28" s="54">
        <f t="shared" si="2"/>
        <v>23.61111111111111</v>
      </c>
    </row>
    <row r="29" spans="1:21" ht="12">
      <c r="A29" s="60" t="s">
        <v>85</v>
      </c>
      <c r="B29" s="61">
        <v>19</v>
      </c>
      <c r="C29" s="62">
        <v>468</v>
      </c>
      <c r="D29" s="63">
        <v>232</v>
      </c>
      <c r="E29" s="64">
        <v>9</v>
      </c>
      <c r="F29" s="64">
        <v>64</v>
      </c>
      <c r="G29" s="65">
        <v>24.63157894736842</v>
      </c>
      <c r="H29" s="66"/>
      <c r="I29" s="61">
        <v>3</v>
      </c>
      <c r="J29" s="62">
        <v>71</v>
      </c>
      <c r="K29" s="63">
        <v>23</v>
      </c>
      <c r="L29" s="64"/>
      <c r="M29" s="64"/>
      <c r="N29" s="65">
        <v>23.666666666666668</v>
      </c>
      <c r="O29" s="66"/>
      <c r="P29" s="62">
        <f t="shared" si="1"/>
        <v>22</v>
      </c>
      <c r="Q29" s="67">
        <f t="shared" si="1"/>
        <v>539</v>
      </c>
      <c r="R29" s="63">
        <f t="shared" si="1"/>
        <v>255</v>
      </c>
      <c r="S29" s="64">
        <f t="shared" si="1"/>
        <v>9</v>
      </c>
      <c r="T29" s="64">
        <f t="shared" si="1"/>
        <v>64</v>
      </c>
      <c r="U29" s="65">
        <f t="shared" si="2"/>
        <v>24.5</v>
      </c>
    </row>
    <row r="30" spans="1:21" ht="12">
      <c r="A30" s="60" t="s">
        <v>86</v>
      </c>
      <c r="B30" s="61">
        <v>7</v>
      </c>
      <c r="C30" s="62">
        <v>159</v>
      </c>
      <c r="D30" s="63">
        <v>68</v>
      </c>
      <c r="E30" s="64">
        <v>2</v>
      </c>
      <c r="F30" s="64">
        <v>55</v>
      </c>
      <c r="G30" s="65">
        <v>22.714285714285715</v>
      </c>
      <c r="H30" s="66"/>
      <c r="I30" s="61">
        <v>7</v>
      </c>
      <c r="J30" s="62">
        <v>152</v>
      </c>
      <c r="K30" s="63">
        <v>60</v>
      </c>
      <c r="L30" s="64"/>
      <c r="M30" s="64">
        <v>1</v>
      </c>
      <c r="N30" s="65">
        <v>21.714285714285715</v>
      </c>
      <c r="O30" s="66"/>
      <c r="P30" s="62">
        <f t="shared" si="1"/>
        <v>14</v>
      </c>
      <c r="Q30" s="67">
        <f t="shared" si="1"/>
        <v>311</v>
      </c>
      <c r="R30" s="63">
        <f t="shared" si="1"/>
        <v>128</v>
      </c>
      <c r="S30" s="64">
        <f t="shared" si="1"/>
        <v>2</v>
      </c>
      <c r="T30" s="64">
        <f t="shared" si="1"/>
        <v>56</v>
      </c>
      <c r="U30" s="65">
        <f t="shared" si="2"/>
        <v>22.214285714285715</v>
      </c>
    </row>
    <row r="31" spans="1:21" ht="12">
      <c r="A31" s="49" t="s">
        <v>14</v>
      </c>
      <c r="B31" s="58">
        <f>B32+B33</f>
        <v>39</v>
      </c>
      <c r="C31" s="51">
        <f>C32+C33</f>
        <v>957</v>
      </c>
      <c r="D31" s="52">
        <f>D32+D33</f>
        <v>446</v>
      </c>
      <c r="E31" s="53">
        <f>E32+E33</f>
        <v>9</v>
      </c>
      <c r="F31" s="53">
        <f>F32+F33</f>
        <v>63</v>
      </c>
      <c r="G31" s="54">
        <f>C31/B31</f>
        <v>24.53846153846154</v>
      </c>
      <c r="H31" s="55"/>
      <c r="I31" s="58">
        <f>I32+I33</f>
        <v>16</v>
      </c>
      <c r="J31" s="51">
        <f>J32+J33</f>
        <v>372</v>
      </c>
      <c r="K31" s="52">
        <f>K32+K33</f>
        <v>192</v>
      </c>
      <c r="L31" s="53"/>
      <c r="M31" s="53">
        <f>M32+M33</f>
        <v>14</v>
      </c>
      <c r="N31" s="54">
        <f>J31/I31</f>
        <v>23.25</v>
      </c>
      <c r="O31" s="55"/>
      <c r="P31" s="51">
        <f t="shared" si="1"/>
        <v>55</v>
      </c>
      <c r="Q31" s="51">
        <f t="shared" si="1"/>
        <v>1329</v>
      </c>
      <c r="R31" s="71">
        <f t="shared" si="1"/>
        <v>638</v>
      </c>
      <c r="S31" s="57">
        <f t="shared" si="1"/>
        <v>9</v>
      </c>
      <c r="T31" s="57">
        <f t="shared" si="1"/>
        <v>77</v>
      </c>
      <c r="U31" s="54">
        <f t="shared" si="2"/>
        <v>24.163636363636364</v>
      </c>
    </row>
    <row r="32" spans="1:21" ht="12">
      <c r="A32" s="72" t="s">
        <v>87</v>
      </c>
      <c r="B32" s="61">
        <v>26</v>
      </c>
      <c r="C32" s="62">
        <v>633</v>
      </c>
      <c r="D32" s="63">
        <v>297</v>
      </c>
      <c r="E32" s="64">
        <v>5</v>
      </c>
      <c r="F32" s="64">
        <v>43</v>
      </c>
      <c r="G32" s="65">
        <v>24.346153846153847</v>
      </c>
      <c r="H32" s="66"/>
      <c r="I32" s="61">
        <v>8</v>
      </c>
      <c r="J32" s="62">
        <v>176</v>
      </c>
      <c r="K32" s="63">
        <v>84</v>
      </c>
      <c r="L32" s="64"/>
      <c r="M32" s="64">
        <v>7</v>
      </c>
      <c r="N32" s="65">
        <v>22</v>
      </c>
      <c r="O32" s="66"/>
      <c r="P32" s="62">
        <f t="shared" si="1"/>
        <v>34</v>
      </c>
      <c r="Q32" s="67">
        <f t="shared" si="1"/>
        <v>809</v>
      </c>
      <c r="R32" s="63">
        <f t="shared" si="1"/>
        <v>381</v>
      </c>
      <c r="S32" s="64">
        <f t="shared" si="1"/>
        <v>5</v>
      </c>
      <c r="T32" s="64">
        <f t="shared" si="1"/>
        <v>50</v>
      </c>
      <c r="U32" s="65">
        <f t="shared" si="2"/>
        <v>23.794117647058822</v>
      </c>
    </row>
    <row r="33" spans="1:21" ht="12">
      <c r="A33" s="72" t="s">
        <v>88</v>
      </c>
      <c r="B33" s="61">
        <v>13</v>
      </c>
      <c r="C33" s="61">
        <v>324</v>
      </c>
      <c r="D33" s="63">
        <v>149</v>
      </c>
      <c r="E33" s="64">
        <v>4</v>
      </c>
      <c r="F33" s="64">
        <v>20</v>
      </c>
      <c r="G33" s="65">
        <v>24.923076923076923</v>
      </c>
      <c r="H33" s="73"/>
      <c r="I33" s="61">
        <v>8</v>
      </c>
      <c r="J33" s="61">
        <v>196</v>
      </c>
      <c r="K33" s="63">
        <v>108</v>
      </c>
      <c r="L33" s="64"/>
      <c r="M33" s="64">
        <v>7</v>
      </c>
      <c r="N33" s="65">
        <v>24.5</v>
      </c>
      <c r="O33" s="73"/>
      <c r="P33" s="61">
        <f t="shared" si="1"/>
        <v>21</v>
      </c>
      <c r="Q33" s="67">
        <f t="shared" si="1"/>
        <v>520</v>
      </c>
      <c r="R33" s="63">
        <f t="shared" si="1"/>
        <v>257</v>
      </c>
      <c r="S33" s="74">
        <f t="shared" si="1"/>
        <v>4</v>
      </c>
      <c r="T33" s="74">
        <f t="shared" si="1"/>
        <v>27</v>
      </c>
      <c r="U33" s="65">
        <f t="shared" si="2"/>
        <v>24.761904761904763</v>
      </c>
    </row>
    <row r="34" spans="1:21" ht="12">
      <c r="A34" s="75" t="s">
        <v>89</v>
      </c>
      <c r="B34" s="76">
        <f>B31+B28+B25+B21+B20+B17+B14+B10+B9</f>
        <v>280</v>
      </c>
      <c r="C34" s="76">
        <f>C31+C28+C25+C21+C20+C17+C14+C10+C9</f>
        <v>6842</v>
      </c>
      <c r="D34" s="80">
        <f>D31+D28+D25+D21+D20+D17+D14+D10+D9</f>
        <v>3235</v>
      </c>
      <c r="E34" s="77">
        <f>E31+E28+E25+E21+E20+E17+E14+E10+E9</f>
        <v>144</v>
      </c>
      <c r="F34" s="77">
        <f>F31+F28+F25+F21+F20+F17+F14+F10+F9</f>
        <v>1588</v>
      </c>
      <c r="G34" s="78">
        <f>C34/B34</f>
        <v>24.435714285714287</v>
      </c>
      <c r="H34" s="79"/>
      <c r="I34" s="76">
        <f>I31+I28+I25+I21+I20+I17+I14+I10+I9</f>
        <v>82</v>
      </c>
      <c r="J34" s="76">
        <f>J31+J28+J25+J21+J20+J17+J14+J10+J9</f>
        <v>1894</v>
      </c>
      <c r="K34" s="80">
        <f>K31+K28+K25+K21+K20+K17+K14+K10+K9</f>
        <v>895</v>
      </c>
      <c r="L34" s="77">
        <f>L31+L28+L25+L21+L20+L17+L14+L10+L9</f>
        <v>6</v>
      </c>
      <c r="M34" s="77">
        <f>M31+M28+M25+M21+M20+M17+M14+M10+M9</f>
        <v>79</v>
      </c>
      <c r="N34" s="78">
        <f>J34/I34</f>
        <v>23.097560975609756</v>
      </c>
      <c r="O34" s="79"/>
      <c r="P34" s="76">
        <f t="shared" si="1"/>
        <v>362</v>
      </c>
      <c r="Q34" s="76">
        <f t="shared" si="1"/>
        <v>8736</v>
      </c>
      <c r="R34" s="80">
        <f t="shared" si="1"/>
        <v>4130</v>
      </c>
      <c r="S34" s="77">
        <f t="shared" si="1"/>
        <v>150</v>
      </c>
      <c r="T34" s="77">
        <f t="shared" si="1"/>
        <v>1667</v>
      </c>
      <c r="U34" s="78">
        <f t="shared" si="2"/>
        <v>24.132596685082873</v>
      </c>
    </row>
    <row r="35" spans="1:21" ht="12">
      <c r="A35" s="81" t="s">
        <v>91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B3:U3"/>
    <mergeCell ref="B4:G4"/>
    <mergeCell ref="I4:N4"/>
    <mergeCell ref="P4:U4"/>
    <mergeCell ref="C5:G5"/>
    <mergeCell ref="J5:N5"/>
    <mergeCell ref="Q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B10:U34 G9:U9" unlockedFormula="1"/>
    <ignoredError sqref="D8:U8 O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90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50">
        <v>19</v>
      </c>
      <c r="C9" s="51">
        <v>470</v>
      </c>
      <c r="D9" s="52">
        <v>220</v>
      </c>
      <c r="E9" s="53">
        <v>18</v>
      </c>
      <c r="F9" s="53">
        <v>142</v>
      </c>
      <c r="G9" s="54">
        <f>C9/B9</f>
        <v>24.736842105263158</v>
      </c>
      <c r="H9" s="55"/>
      <c r="I9" s="50">
        <v>8</v>
      </c>
      <c r="J9" s="51">
        <v>169</v>
      </c>
      <c r="K9" s="52">
        <v>82</v>
      </c>
      <c r="L9" s="53">
        <v>1</v>
      </c>
      <c r="M9" s="53">
        <v>3</v>
      </c>
      <c r="N9" s="54">
        <f>J9/I9</f>
        <v>21.125</v>
      </c>
      <c r="O9" s="55"/>
      <c r="P9" s="51">
        <f>I9+B9</f>
        <v>27</v>
      </c>
      <c r="Q9" s="56">
        <f aca="true" t="shared" si="0" ref="Q9:T24">J9+C9</f>
        <v>639</v>
      </c>
      <c r="R9" s="57">
        <f t="shared" si="0"/>
        <v>302</v>
      </c>
      <c r="S9" s="53">
        <f t="shared" si="0"/>
        <v>19</v>
      </c>
      <c r="T9" s="53">
        <f>M9+F9</f>
        <v>145</v>
      </c>
      <c r="U9" s="54">
        <f>Q9/P9</f>
        <v>23.666666666666668</v>
      </c>
    </row>
    <row r="10" spans="1:21" ht="12">
      <c r="A10" s="49" t="s">
        <v>7</v>
      </c>
      <c r="B10" s="58">
        <f>B11+B12+B13</f>
        <v>48</v>
      </c>
      <c r="C10" s="51">
        <f>C11+C12+C13</f>
        <v>1161</v>
      </c>
      <c r="D10" s="52">
        <f>D11+D12+D13</f>
        <v>555</v>
      </c>
      <c r="E10" s="53">
        <f>E11+E12+E13</f>
        <v>23</v>
      </c>
      <c r="F10" s="53">
        <f>F11+F12+F13</f>
        <v>379</v>
      </c>
      <c r="G10" s="54">
        <f>C10/B10</f>
        <v>24.1875</v>
      </c>
      <c r="H10" s="55"/>
      <c r="I10" s="58">
        <f>I11+I12+I13</f>
        <v>12</v>
      </c>
      <c r="J10" s="51">
        <f>J11+J12+J13</f>
        <v>317</v>
      </c>
      <c r="K10" s="52">
        <f>K11+K12+K13</f>
        <v>138</v>
      </c>
      <c r="L10" s="53">
        <f>L11+L12+L13</f>
        <v>1</v>
      </c>
      <c r="M10" s="53">
        <f>M11+M12+M13</f>
        <v>7</v>
      </c>
      <c r="N10" s="54">
        <f>J10/I10</f>
        <v>26.416666666666668</v>
      </c>
      <c r="O10" s="55"/>
      <c r="P10" s="51">
        <f>I10+B10</f>
        <v>60</v>
      </c>
      <c r="Q10" s="51">
        <f t="shared" si="0"/>
        <v>1478</v>
      </c>
      <c r="R10" s="57">
        <f t="shared" si="0"/>
        <v>693</v>
      </c>
      <c r="S10" s="57">
        <f t="shared" si="0"/>
        <v>24</v>
      </c>
      <c r="T10" s="57">
        <f t="shared" si="0"/>
        <v>386</v>
      </c>
      <c r="U10" s="54">
        <f>Q10/P10</f>
        <v>24.633333333333333</v>
      </c>
    </row>
    <row r="11" spans="1:21" ht="12">
      <c r="A11" s="60" t="s">
        <v>70</v>
      </c>
      <c r="B11" s="61">
        <v>24</v>
      </c>
      <c r="C11" s="62">
        <v>573</v>
      </c>
      <c r="D11" s="63">
        <v>272</v>
      </c>
      <c r="E11" s="64">
        <v>13</v>
      </c>
      <c r="F11" s="64">
        <v>221</v>
      </c>
      <c r="G11" s="65">
        <f aca="true" t="shared" si="1" ref="G11:G34">C11/B11</f>
        <v>23.875</v>
      </c>
      <c r="H11" s="66"/>
      <c r="I11" s="61">
        <v>7</v>
      </c>
      <c r="J11" s="62">
        <v>184</v>
      </c>
      <c r="K11" s="63">
        <v>82</v>
      </c>
      <c r="L11" s="64"/>
      <c r="M11" s="64">
        <v>2</v>
      </c>
      <c r="N11" s="65">
        <f aca="true" t="shared" si="2" ref="N11:N34">J11/I11</f>
        <v>26.285714285714285</v>
      </c>
      <c r="O11" s="66"/>
      <c r="P11" s="62">
        <f aca="true" t="shared" si="3" ref="P11:T34">I11+B11</f>
        <v>31</v>
      </c>
      <c r="Q11" s="67">
        <f t="shared" si="0"/>
        <v>757</v>
      </c>
      <c r="R11" s="63">
        <f t="shared" si="0"/>
        <v>354</v>
      </c>
      <c r="S11" s="64">
        <f t="shared" si="0"/>
        <v>13</v>
      </c>
      <c r="T11" s="64">
        <f t="shared" si="0"/>
        <v>223</v>
      </c>
      <c r="U11" s="65">
        <f aca="true" t="shared" si="4" ref="U11:U34">Q11/P11</f>
        <v>24.419354838709676</v>
      </c>
    </row>
    <row r="12" spans="1:21" ht="12">
      <c r="A12" s="60" t="s">
        <v>71</v>
      </c>
      <c r="B12" s="61">
        <v>14</v>
      </c>
      <c r="C12" s="62">
        <v>354</v>
      </c>
      <c r="D12" s="63">
        <v>178</v>
      </c>
      <c r="E12" s="64">
        <v>4</v>
      </c>
      <c r="F12" s="64">
        <v>81</v>
      </c>
      <c r="G12" s="65">
        <f t="shared" si="1"/>
        <v>25.285714285714285</v>
      </c>
      <c r="H12" s="66"/>
      <c r="I12" s="61">
        <v>2</v>
      </c>
      <c r="J12" s="62">
        <v>59</v>
      </c>
      <c r="K12" s="63">
        <v>24</v>
      </c>
      <c r="L12" s="64"/>
      <c r="M12" s="64">
        <v>5</v>
      </c>
      <c r="N12" s="65">
        <f t="shared" si="2"/>
        <v>29.5</v>
      </c>
      <c r="O12" s="66"/>
      <c r="P12" s="62">
        <f t="shared" si="3"/>
        <v>16</v>
      </c>
      <c r="Q12" s="67">
        <f t="shared" si="0"/>
        <v>413</v>
      </c>
      <c r="R12" s="63">
        <f t="shared" si="0"/>
        <v>202</v>
      </c>
      <c r="S12" s="64">
        <f t="shared" si="0"/>
        <v>4</v>
      </c>
      <c r="T12" s="64">
        <f t="shared" si="0"/>
        <v>86</v>
      </c>
      <c r="U12" s="65">
        <f t="shared" si="4"/>
        <v>25.8125</v>
      </c>
    </row>
    <row r="13" spans="1:21" ht="12">
      <c r="A13" s="60" t="s">
        <v>72</v>
      </c>
      <c r="B13" s="61">
        <v>10</v>
      </c>
      <c r="C13" s="62">
        <v>234</v>
      </c>
      <c r="D13" s="63">
        <v>105</v>
      </c>
      <c r="E13" s="64">
        <v>6</v>
      </c>
      <c r="F13" s="64">
        <v>77</v>
      </c>
      <c r="G13" s="65">
        <f t="shared" si="1"/>
        <v>23.4</v>
      </c>
      <c r="H13" s="66"/>
      <c r="I13" s="61">
        <v>3</v>
      </c>
      <c r="J13" s="62">
        <v>74</v>
      </c>
      <c r="K13" s="63">
        <v>32</v>
      </c>
      <c r="L13" s="64">
        <v>1</v>
      </c>
      <c r="M13" s="64"/>
      <c r="N13" s="65">
        <f t="shared" si="2"/>
        <v>24.666666666666668</v>
      </c>
      <c r="O13" s="66"/>
      <c r="P13" s="62">
        <f t="shared" si="3"/>
        <v>13</v>
      </c>
      <c r="Q13" s="67">
        <f t="shared" si="0"/>
        <v>308</v>
      </c>
      <c r="R13" s="63">
        <f t="shared" si="0"/>
        <v>137</v>
      </c>
      <c r="S13" s="64">
        <f t="shared" si="0"/>
        <v>7</v>
      </c>
      <c r="T13" s="64">
        <f t="shared" si="0"/>
        <v>77</v>
      </c>
      <c r="U13" s="65">
        <f t="shared" si="4"/>
        <v>23.692307692307693</v>
      </c>
    </row>
    <row r="14" spans="1:21" ht="12">
      <c r="A14" s="49" t="s">
        <v>8</v>
      </c>
      <c r="B14" s="58">
        <f>B15+B16</f>
        <v>21</v>
      </c>
      <c r="C14" s="51">
        <f>C15+C16</f>
        <v>523</v>
      </c>
      <c r="D14" s="52">
        <f>D15+D16</f>
        <v>257</v>
      </c>
      <c r="E14" s="53">
        <f>E15+E16</f>
        <v>14</v>
      </c>
      <c r="F14" s="53">
        <f>F15+F16</f>
        <v>122</v>
      </c>
      <c r="G14" s="54">
        <f t="shared" si="1"/>
        <v>24.904761904761905</v>
      </c>
      <c r="H14" s="55"/>
      <c r="I14" s="58">
        <f>I15+I16</f>
        <v>8</v>
      </c>
      <c r="J14" s="51">
        <f>J15+J16</f>
        <v>197</v>
      </c>
      <c r="K14" s="52">
        <f>K15+K16</f>
        <v>96</v>
      </c>
      <c r="L14" s="53">
        <f>L15+L16</f>
        <v>1</v>
      </c>
      <c r="M14" s="53">
        <f>M15+M16</f>
        <v>12</v>
      </c>
      <c r="N14" s="54">
        <f t="shared" si="2"/>
        <v>24.625</v>
      </c>
      <c r="O14" s="55"/>
      <c r="P14" s="51">
        <f t="shared" si="3"/>
        <v>29</v>
      </c>
      <c r="Q14" s="51">
        <f t="shared" si="0"/>
        <v>720</v>
      </c>
      <c r="R14" s="52">
        <f t="shared" si="0"/>
        <v>353</v>
      </c>
      <c r="S14" s="57">
        <f t="shared" si="0"/>
        <v>15</v>
      </c>
      <c r="T14" s="57">
        <f t="shared" si="0"/>
        <v>134</v>
      </c>
      <c r="U14" s="54">
        <f t="shared" si="4"/>
        <v>24.82758620689655</v>
      </c>
    </row>
    <row r="15" spans="1:23" ht="12">
      <c r="A15" s="60" t="s">
        <v>73</v>
      </c>
      <c r="B15" s="61">
        <v>8</v>
      </c>
      <c r="C15" s="62">
        <v>204</v>
      </c>
      <c r="D15" s="63">
        <v>109</v>
      </c>
      <c r="E15" s="64">
        <v>8</v>
      </c>
      <c r="F15" s="64">
        <v>49</v>
      </c>
      <c r="G15" s="65">
        <f t="shared" si="1"/>
        <v>25.5</v>
      </c>
      <c r="H15" s="68"/>
      <c r="I15" s="61">
        <v>4</v>
      </c>
      <c r="J15" s="62">
        <v>85</v>
      </c>
      <c r="K15" s="63">
        <v>34</v>
      </c>
      <c r="L15" s="64"/>
      <c r="M15" s="64">
        <v>12</v>
      </c>
      <c r="N15" s="65">
        <f t="shared" si="2"/>
        <v>21.25</v>
      </c>
      <c r="O15" s="68"/>
      <c r="P15" s="69">
        <f t="shared" si="3"/>
        <v>12</v>
      </c>
      <c r="Q15" s="67">
        <f t="shared" si="0"/>
        <v>289</v>
      </c>
      <c r="R15" s="63">
        <f t="shared" si="0"/>
        <v>143</v>
      </c>
      <c r="S15" s="70">
        <f t="shared" si="0"/>
        <v>8</v>
      </c>
      <c r="T15" s="64">
        <f t="shared" si="0"/>
        <v>61</v>
      </c>
      <c r="U15" s="65">
        <f t="shared" si="4"/>
        <v>24.083333333333332</v>
      </c>
      <c r="W15" s="29"/>
    </row>
    <row r="16" spans="1:23" ht="12">
      <c r="A16" s="60" t="s">
        <v>74</v>
      </c>
      <c r="B16" s="61">
        <v>13</v>
      </c>
      <c r="C16" s="62">
        <v>319</v>
      </c>
      <c r="D16" s="63">
        <v>148</v>
      </c>
      <c r="E16" s="64">
        <v>6</v>
      </c>
      <c r="F16" s="64">
        <v>73</v>
      </c>
      <c r="G16" s="65">
        <f t="shared" si="1"/>
        <v>24.53846153846154</v>
      </c>
      <c r="H16" s="68"/>
      <c r="I16" s="61">
        <v>4</v>
      </c>
      <c r="J16" s="62">
        <v>112</v>
      </c>
      <c r="K16" s="63">
        <v>62</v>
      </c>
      <c r="L16" s="64">
        <v>1</v>
      </c>
      <c r="M16" s="64"/>
      <c r="N16" s="65">
        <f t="shared" si="2"/>
        <v>28</v>
      </c>
      <c r="O16" s="68"/>
      <c r="P16" s="69">
        <f t="shared" si="3"/>
        <v>17</v>
      </c>
      <c r="Q16" s="67">
        <f t="shared" si="0"/>
        <v>431</v>
      </c>
      <c r="R16" s="63">
        <f t="shared" si="0"/>
        <v>210</v>
      </c>
      <c r="S16" s="70">
        <f t="shared" si="0"/>
        <v>7</v>
      </c>
      <c r="T16" s="64">
        <f t="shared" si="0"/>
        <v>73</v>
      </c>
      <c r="U16" s="65">
        <f t="shared" si="4"/>
        <v>25.352941176470587</v>
      </c>
      <c r="W16" s="30"/>
    </row>
    <row r="17" spans="1:21" ht="12">
      <c r="A17" s="49" t="s">
        <v>9</v>
      </c>
      <c r="B17" s="58">
        <f>B18+B19</f>
        <v>26</v>
      </c>
      <c r="C17" s="51">
        <f>C18+C19</f>
        <v>650</v>
      </c>
      <c r="D17" s="52">
        <f>D18+D19</f>
        <v>290</v>
      </c>
      <c r="E17" s="53">
        <f>E18+E19</f>
        <v>14</v>
      </c>
      <c r="F17" s="53">
        <f>F18+F19</f>
        <v>146</v>
      </c>
      <c r="G17" s="54">
        <f t="shared" si="1"/>
        <v>25</v>
      </c>
      <c r="H17" s="55"/>
      <c r="I17" s="58">
        <f>I18+I19</f>
        <v>4</v>
      </c>
      <c r="J17" s="51">
        <f>J18+J19</f>
        <v>75</v>
      </c>
      <c r="K17" s="52">
        <f>K18+K19</f>
        <v>35</v>
      </c>
      <c r="L17" s="53">
        <f>L18+L19</f>
        <v>2</v>
      </c>
      <c r="M17" s="53">
        <f>M18+M19</f>
        <v>3</v>
      </c>
      <c r="N17" s="54">
        <f t="shared" si="2"/>
        <v>18.75</v>
      </c>
      <c r="O17" s="55"/>
      <c r="P17" s="51">
        <f t="shared" si="3"/>
        <v>30</v>
      </c>
      <c r="Q17" s="51">
        <f t="shared" si="0"/>
        <v>725</v>
      </c>
      <c r="R17" s="52">
        <f t="shared" si="0"/>
        <v>325</v>
      </c>
      <c r="S17" s="57">
        <f t="shared" si="0"/>
        <v>16</v>
      </c>
      <c r="T17" s="57">
        <f t="shared" si="0"/>
        <v>149</v>
      </c>
      <c r="U17" s="54">
        <f t="shared" si="4"/>
        <v>24.166666666666668</v>
      </c>
    </row>
    <row r="18" spans="1:21" ht="12">
      <c r="A18" s="60" t="s">
        <v>75</v>
      </c>
      <c r="B18" s="61">
        <v>14</v>
      </c>
      <c r="C18" s="62">
        <v>348</v>
      </c>
      <c r="D18" s="63">
        <v>151</v>
      </c>
      <c r="E18" s="64">
        <v>5</v>
      </c>
      <c r="F18" s="64">
        <v>86</v>
      </c>
      <c r="G18" s="65">
        <f t="shared" si="1"/>
        <v>24.857142857142858</v>
      </c>
      <c r="H18" s="66"/>
      <c r="I18" s="61">
        <v>2</v>
      </c>
      <c r="J18" s="62">
        <v>35</v>
      </c>
      <c r="K18" s="63">
        <v>20</v>
      </c>
      <c r="L18" s="64">
        <v>1</v>
      </c>
      <c r="M18" s="64"/>
      <c r="N18" s="65">
        <f t="shared" si="2"/>
        <v>17.5</v>
      </c>
      <c r="O18" s="66"/>
      <c r="P18" s="62">
        <f t="shared" si="3"/>
        <v>16</v>
      </c>
      <c r="Q18" s="67">
        <f t="shared" si="0"/>
        <v>383</v>
      </c>
      <c r="R18" s="63">
        <f t="shared" si="0"/>
        <v>171</v>
      </c>
      <c r="S18" s="64">
        <f t="shared" si="0"/>
        <v>6</v>
      </c>
      <c r="T18" s="64">
        <f t="shared" si="0"/>
        <v>86</v>
      </c>
      <c r="U18" s="65">
        <f t="shared" si="4"/>
        <v>23.9375</v>
      </c>
    </row>
    <row r="19" spans="1:21" ht="12">
      <c r="A19" s="60" t="s">
        <v>76</v>
      </c>
      <c r="B19" s="61">
        <v>12</v>
      </c>
      <c r="C19" s="62">
        <v>302</v>
      </c>
      <c r="D19" s="63">
        <v>139</v>
      </c>
      <c r="E19" s="64">
        <v>9</v>
      </c>
      <c r="F19" s="64">
        <v>60</v>
      </c>
      <c r="G19" s="65">
        <f t="shared" si="1"/>
        <v>25.166666666666668</v>
      </c>
      <c r="H19" s="66"/>
      <c r="I19" s="61">
        <v>2</v>
      </c>
      <c r="J19" s="62">
        <v>40</v>
      </c>
      <c r="K19" s="63">
        <v>15</v>
      </c>
      <c r="L19" s="64">
        <v>1</v>
      </c>
      <c r="M19" s="64">
        <v>3</v>
      </c>
      <c r="N19" s="65">
        <f t="shared" si="2"/>
        <v>20</v>
      </c>
      <c r="O19" s="66"/>
      <c r="P19" s="62">
        <f t="shared" si="3"/>
        <v>14</v>
      </c>
      <c r="Q19" s="67">
        <f t="shared" si="0"/>
        <v>342</v>
      </c>
      <c r="R19" s="63">
        <f t="shared" si="0"/>
        <v>154</v>
      </c>
      <c r="S19" s="64">
        <f t="shared" si="0"/>
        <v>10</v>
      </c>
      <c r="T19" s="64">
        <f t="shared" si="0"/>
        <v>63</v>
      </c>
      <c r="U19" s="65">
        <f t="shared" si="4"/>
        <v>24.428571428571427</v>
      </c>
    </row>
    <row r="20" spans="1:21" ht="12">
      <c r="A20" s="49" t="s">
        <v>77</v>
      </c>
      <c r="B20" s="58">
        <v>27</v>
      </c>
      <c r="C20" s="51">
        <v>646</v>
      </c>
      <c r="D20" s="52">
        <v>298</v>
      </c>
      <c r="E20" s="53">
        <v>15</v>
      </c>
      <c r="F20" s="53">
        <v>220</v>
      </c>
      <c r="G20" s="54">
        <f t="shared" si="1"/>
        <v>23.925925925925927</v>
      </c>
      <c r="H20" s="55"/>
      <c r="I20" s="58"/>
      <c r="J20" s="51"/>
      <c r="K20" s="52"/>
      <c r="L20" s="64"/>
      <c r="M20" s="53"/>
      <c r="N20" s="54"/>
      <c r="O20" s="55"/>
      <c r="P20" s="71">
        <f t="shared" si="3"/>
        <v>27</v>
      </c>
      <c r="Q20" s="56">
        <f t="shared" si="0"/>
        <v>646</v>
      </c>
      <c r="R20" s="52">
        <f t="shared" si="0"/>
        <v>298</v>
      </c>
      <c r="S20" s="53">
        <f t="shared" si="0"/>
        <v>15</v>
      </c>
      <c r="T20" s="53">
        <f t="shared" si="0"/>
        <v>220</v>
      </c>
      <c r="U20" s="54">
        <f t="shared" si="4"/>
        <v>23.925925925925927</v>
      </c>
    </row>
    <row r="21" spans="1:21" ht="12">
      <c r="A21" s="49" t="s">
        <v>78</v>
      </c>
      <c r="B21" s="58">
        <f>B22+B23+B24</f>
        <v>35</v>
      </c>
      <c r="C21" s="51">
        <f>C22+C23+C24</f>
        <v>848</v>
      </c>
      <c r="D21" s="52">
        <f>D22+D23+D24</f>
        <v>413</v>
      </c>
      <c r="E21" s="53">
        <f>E22+E23+E24</f>
        <v>19</v>
      </c>
      <c r="F21" s="53">
        <f>F22+F23+F24</f>
        <v>88</v>
      </c>
      <c r="G21" s="54">
        <f t="shared" si="1"/>
        <v>24.228571428571428</v>
      </c>
      <c r="H21" s="55"/>
      <c r="I21" s="58">
        <f>I22+I23+I24</f>
        <v>18</v>
      </c>
      <c r="J21" s="51">
        <f>J22+J23+J24</f>
        <v>385</v>
      </c>
      <c r="K21" s="52">
        <f>K22+K23+K24</f>
        <v>187</v>
      </c>
      <c r="L21" s="53">
        <f>L22+L23+L24</f>
        <v>1</v>
      </c>
      <c r="M21" s="53">
        <f>M22+M23+M24</f>
        <v>4</v>
      </c>
      <c r="N21" s="54">
        <f t="shared" si="2"/>
        <v>21.38888888888889</v>
      </c>
      <c r="O21" s="55"/>
      <c r="P21" s="51">
        <f t="shared" si="3"/>
        <v>53</v>
      </c>
      <c r="Q21" s="51">
        <f t="shared" si="0"/>
        <v>1233</v>
      </c>
      <c r="R21" s="52">
        <f t="shared" si="0"/>
        <v>600</v>
      </c>
      <c r="S21" s="57">
        <f t="shared" si="0"/>
        <v>20</v>
      </c>
      <c r="T21" s="57">
        <f t="shared" si="0"/>
        <v>92</v>
      </c>
      <c r="U21" s="54">
        <f t="shared" si="4"/>
        <v>23.264150943396228</v>
      </c>
    </row>
    <row r="22" spans="1:21" ht="12">
      <c r="A22" s="60" t="s">
        <v>79</v>
      </c>
      <c r="B22" s="61">
        <v>7</v>
      </c>
      <c r="C22" s="62">
        <v>162</v>
      </c>
      <c r="D22" s="63">
        <v>78</v>
      </c>
      <c r="E22" s="64">
        <v>2</v>
      </c>
      <c r="F22" s="64">
        <v>10</v>
      </c>
      <c r="G22" s="65">
        <f t="shared" si="1"/>
        <v>23.142857142857142</v>
      </c>
      <c r="H22" s="66"/>
      <c r="I22" s="61">
        <v>4</v>
      </c>
      <c r="J22" s="62">
        <v>81</v>
      </c>
      <c r="K22" s="63">
        <v>33</v>
      </c>
      <c r="L22" s="64"/>
      <c r="M22" s="64">
        <v>1</v>
      </c>
      <c r="N22" s="65">
        <f t="shared" si="2"/>
        <v>20.25</v>
      </c>
      <c r="O22" s="66"/>
      <c r="P22" s="62">
        <f t="shared" si="3"/>
        <v>11</v>
      </c>
      <c r="Q22" s="67">
        <f t="shared" si="0"/>
        <v>243</v>
      </c>
      <c r="R22" s="63">
        <f t="shared" si="0"/>
        <v>111</v>
      </c>
      <c r="S22" s="64">
        <f t="shared" si="0"/>
        <v>2</v>
      </c>
      <c r="T22" s="64">
        <f t="shared" si="0"/>
        <v>11</v>
      </c>
      <c r="U22" s="65">
        <f t="shared" si="4"/>
        <v>22.09090909090909</v>
      </c>
    </row>
    <row r="23" spans="1:21" ht="12">
      <c r="A23" s="60" t="s">
        <v>80</v>
      </c>
      <c r="B23" s="61">
        <v>8</v>
      </c>
      <c r="C23" s="62">
        <v>199</v>
      </c>
      <c r="D23" s="63">
        <v>94</v>
      </c>
      <c r="E23" s="64">
        <v>7</v>
      </c>
      <c r="F23" s="64">
        <v>20</v>
      </c>
      <c r="G23" s="65">
        <f t="shared" si="1"/>
        <v>24.875</v>
      </c>
      <c r="H23" s="66"/>
      <c r="I23" s="61">
        <v>3</v>
      </c>
      <c r="J23" s="62">
        <v>57</v>
      </c>
      <c r="K23" s="63">
        <v>32</v>
      </c>
      <c r="L23" s="64"/>
      <c r="M23" s="64">
        <v>1</v>
      </c>
      <c r="N23" s="65">
        <f t="shared" si="2"/>
        <v>19</v>
      </c>
      <c r="O23" s="66"/>
      <c r="P23" s="62">
        <f t="shared" si="3"/>
        <v>11</v>
      </c>
      <c r="Q23" s="67">
        <f t="shared" si="0"/>
        <v>256</v>
      </c>
      <c r="R23" s="63">
        <f t="shared" si="0"/>
        <v>126</v>
      </c>
      <c r="S23" s="64">
        <f t="shared" si="0"/>
        <v>7</v>
      </c>
      <c r="T23" s="64">
        <f t="shared" si="0"/>
        <v>21</v>
      </c>
      <c r="U23" s="65">
        <f t="shared" si="4"/>
        <v>23.272727272727273</v>
      </c>
    </row>
    <row r="24" spans="1:21" ht="12">
      <c r="A24" s="60" t="s">
        <v>81</v>
      </c>
      <c r="B24" s="61">
        <v>20</v>
      </c>
      <c r="C24" s="62">
        <v>487</v>
      </c>
      <c r="D24" s="63">
        <v>241</v>
      </c>
      <c r="E24" s="64">
        <v>10</v>
      </c>
      <c r="F24" s="64">
        <v>58</v>
      </c>
      <c r="G24" s="65">
        <f t="shared" si="1"/>
        <v>24.35</v>
      </c>
      <c r="H24" s="66"/>
      <c r="I24" s="61">
        <v>11</v>
      </c>
      <c r="J24" s="62">
        <v>247</v>
      </c>
      <c r="K24" s="63">
        <v>122</v>
      </c>
      <c r="L24" s="64">
        <v>1</v>
      </c>
      <c r="M24" s="64">
        <v>2</v>
      </c>
      <c r="N24" s="65">
        <f t="shared" si="2"/>
        <v>22.454545454545453</v>
      </c>
      <c r="O24" s="66"/>
      <c r="P24" s="62">
        <f t="shared" si="3"/>
        <v>31</v>
      </c>
      <c r="Q24" s="67">
        <f t="shared" si="0"/>
        <v>734</v>
      </c>
      <c r="R24" s="63">
        <f t="shared" si="0"/>
        <v>363</v>
      </c>
      <c r="S24" s="64">
        <f t="shared" si="0"/>
        <v>11</v>
      </c>
      <c r="T24" s="64">
        <f t="shared" si="0"/>
        <v>60</v>
      </c>
      <c r="U24" s="65">
        <f t="shared" si="4"/>
        <v>23.677419354838708</v>
      </c>
    </row>
    <row r="25" spans="1:21" ht="12">
      <c r="A25" s="49" t="s">
        <v>82</v>
      </c>
      <c r="B25" s="58">
        <f>B26+B27</f>
        <v>32</v>
      </c>
      <c r="C25" s="51">
        <f>C26+C27</f>
        <v>783</v>
      </c>
      <c r="D25" s="52">
        <f>D26+D27</f>
        <v>375</v>
      </c>
      <c r="E25" s="53">
        <f>E26+E27</f>
        <v>20</v>
      </c>
      <c r="F25" s="53">
        <f>F26+F27</f>
        <v>160</v>
      </c>
      <c r="G25" s="54">
        <f t="shared" si="1"/>
        <v>24.46875</v>
      </c>
      <c r="H25" s="55"/>
      <c r="I25" s="58">
        <f>I26+I27</f>
        <v>8</v>
      </c>
      <c r="J25" s="51">
        <f>J26+J27</f>
        <v>195</v>
      </c>
      <c r="K25" s="52">
        <f>K26+K27</f>
        <v>82</v>
      </c>
      <c r="L25" s="53">
        <f>L26+L27</f>
        <v>0</v>
      </c>
      <c r="M25" s="53">
        <f>M26+M27</f>
        <v>12</v>
      </c>
      <c r="N25" s="54">
        <f t="shared" si="2"/>
        <v>24.375</v>
      </c>
      <c r="O25" s="55"/>
      <c r="P25" s="51">
        <f t="shared" si="3"/>
        <v>40</v>
      </c>
      <c r="Q25" s="51">
        <f t="shared" si="3"/>
        <v>978</v>
      </c>
      <c r="R25" s="52">
        <f t="shared" si="3"/>
        <v>457</v>
      </c>
      <c r="S25" s="57">
        <f t="shared" si="3"/>
        <v>20</v>
      </c>
      <c r="T25" s="57">
        <f t="shared" si="3"/>
        <v>172</v>
      </c>
      <c r="U25" s="54">
        <f t="shared" si="4"/>
        <v>24.45</v>
      </c>
    </row>
    <row r="26" spans="1:21" ht="12">
      <c r="A26" s="60" t="s">
        <v>83</v>
      </c>
      <c r="B26" s="61">
        <v>9</v>
      </c>
      <c r="C26" s="62">
        <v>228</v>
      </c>
      <c r="D26" s="63">
        <v>111</v>
      </c>
      <c r="E26" s="64">
        <v>6</v>
      </c>
      <c r="F26" s="64">
        <v>43</v>
      </c>
      <c r="G26" s="65">
        <f t="shared" si="1"/>
        <v>25.333333333333332</v>
      </c>
      <c r="H26" s="66"/>
      <c r="I26" s="61"/>
      <c r="J26" s="62"/>
      <c r="K26" s="63"/>
      <c r="L26" s="64"/>
      <c r="M26" s="64"/>
      <c r="N26" s="65"/>
      <c r="O26" s="66"/>
      <c r="P26" s="62">
        <f t="shared" si="3"/>
        <v>9</v>
      </c>
      <c r="Q26" s="67">
        <f t="shared" si="3"/>
        <v>228</v>
      </c>
      <c r="R26" s="63">
        <f t="shared" si="3"/>
        <v>111</v>
      </c>
      <c r="S26" s="64">
        <f t="shared" si="3"/>
        <v>6</v>
      </c>
      <c r="T26" s="64">
        <f t="shared" si="3"/>
        <v>43</v>
      </c>
      <c r="U26" s="65">
        <f t="shared" si="4"/>
        <v>25.333333333333332</v>
      </c>
    </row>
    <row r="27" spans="1:21" ht="12">
      <c r="A27" s="60" t="s">
        <v>84</v>
      </c>
      <c r="B27" s="61">
        <v>23</v>
      </c>
      <c r="C27" s="62">
        <v>555</v>
      </c>
      <c r="D27" s="63">
        <v>264</v>
      </c>
      <c r="E27" s="64">
        <v>14</v>
      </c>
      <c r="F27" s="64">
        <v>117</v>
      </c>
      <c r="G27" s="65">
        <f t="shared" si="1"/>
        <v>24.130434782608695</v>
      </c>
      <c r="H27" s="66"/>
      <c r="I27" s="61">
        <v>8</v>
      </c>
      <c r="J27" s="62">
        <v>195</v>
      </c>
      <c r="K27" s="63">
        <v>82</v>
      </c>
      <c r="L27" s="64"/>
      <c r="M27" s="64">
        <v>12</v>
      </c>
      <c r="N27" s="65">
        <f t="shared" si="2"/>
        <v>24.375</v>
      </c>
      <c r="O27" s="66"/>
      <c r="P27" s="62">
        <f t="shared" si="3"/>
        <v>31</v>
      </c>
      <c r="Q27" s="67">
        <f t="shared" si="3"/>
        <v>750</v>
      </c>
      <c r="R27" s="63">
        <f t="shared" si="3"/>
        <v>346</v>
      </c>
      <c r="S27" s="64">
        <f t="shared" si="3"/>
        <v>14</v>
      </c>
      <c r="T27" s="64">
        <f t="shared" si="3"/>
        <v>129</v>
      </c>
      <c r="U27" s="65">
        <f t="shared" si="4"/>
        <v>24.193548387096776</v>
      </c>
    </row>
    <row r="28" spans="1:21" ht="12">
      <c r="A28" s="49" t="s">
        <v>13</v>
      </c>
      <c r="B28" s="58">
        <f>B29+B30</f>
        <v>25</v>
      </c>
      <c r="C28" s="51">
        <f>C29+C30</f>
        <v>616</v>
      </c>
      <c r="D28" s="52">
        <f>D29+D30</f>
        <v>288</v>
      </c>
      <c r="E28" s="53">
        <f>E29+E30</f>
        <v>12</v>
      </c>
      <c r="F28" s="53">
        <f>F29+F30</f>
        <v>100</v>
      </c>
      <c r="G28" s="54">
        <f t="shared" si="1"/>
        <v>24.64</v>
      </c>
      <c r="H28" s="55"/>
      <c r="I28" s="58">
        <f>I29+I30</f>
        <v>10</v>
      </c>
      <c r="J28" s="51">
        <f>J29+J30</f>
        <v>233</v>
      </c>
      <c r="K28" s="52">
        <f>K29+K30</f>
        <v>105</v>
      </c>
      <c r="L28" s="53">
        <f>L29+L30</f>
        <v>0</v>
      </c>
      <c r="M28" s="53">
        <f>M29+M30</f>
        <v>0</v>
      </c>
      <c r="N28" s="54">
        <f t="shared" si="2"/>
        <v>23.3</v>
      </c>
      <c r="O28" s="55"/>
      <c r="P28" s="51">
        <f t="shared" si="3"/>
        <v>35</v>
      </c>
      <c r="Q28" s="51">
        <f t="shared" si="3"/>
        <v>849</v>
      </c>
      <c r="R28" s="52">
        <f t="shared" si="3"/>
        <v>393</v>
      </c>
      <c r="S28" s="57">
        <f t="shared" si="3"/>
        <v>12</v>
      </c>
      <c r="T28" s="57">
        <f t="shared" si="3"/>
        <v>100</v>
      </c>
      <c r="U28" s="54">
        <f t="shared" si="4"/>
        <v>24.257142857142856</v>
      </c>
    </row>
    <row r="29" spans="1:21" ht="12">
      <c r="A29" s="60" t="s">
        <v>85</v>
      </c>
      <c r="B29" s="61">
        <v>19</v>
      </c>
      <c r="C29" s="62">
        <v>467</v>
      </c>
      <c r="D29" s="63">
        <v>221</v>
      </c>
      <c r="E29" s="64">
        <v>8</v>
      </c>
      <c r="F29" s="64">
        <v>67</v>
      </c>
      <c r="G29" s="65">
        <f t="shared" si="1"/>
        <v>24.57894736842105</v>
      </c>
      <c r="H29" s="66"/>
      <c r="I29" s="61">
        <v>3</v>
      </c>
      <c r="J29" s="62">
        <v>78</v>
      </c>
      <c r="K29" s="63">
        <v>31</v>
      </c>
      <c r="L29" s="64"/>
      <c r="M29" s="64"/>
      <c r="N29" s="65">
        <f t="shared" si="2"/>
        <v>26</v>
      </c>
      <c r="O29" s="66"/>
      <c r="P29" s="62">
        <f t="shared" si="3"/>
        <v>22</v>
      </c>
      <c r="Q29" s="67">
        <f t="shared" si="3"/>
        <v>545</v>
      </c>
      <c r="R29" s="63">
        <f t="shared" si="3"/>
        <v>252</v>
      </c>
      <c r="S29" s="64">
        <f t="shared" si="3"/>
        <v>8</v>
      </c>
      <c r="T29" s="64">
        <f t="shared" si="3"/>
        <v>67</v>
      </c>
      <c r="U29" s="65">
        <f t="shared" si="4"/>
        <v>24.772727272727273</v>
      </c>
    </row>
    <row r="30" spans="1:21" ht="12">
      <c r="A30" s="60" t="s">
        <v>86</v>
      </c>
      <c r="B30" s="61">
        <v>6</v>
      </c>
      <c r="C30" s="62">
        <v>149</v>
      </c>
      <c r="D30" s="63">
        <v>67</v>
      </c>
      <c r="E30" s="64">
        <v>4</v>
      </c>
      <c r="F30" s="64">
        <v>33</v>
      </c>
      <c r="G30" s="65">
        <f t="shared" si="1"/>
        <v>24.833333333333332</v>
      </c>
      <c r="H30" s="66"/>
      <c r="I30" s="61">
        <v>7</v>
      </c>
      <c r="J30" s="62">
        <v>155</v>
      </c>
      <c r="K30" s="63">
        <v>74</v>
      </c>
      <c r="L30" s="64"/>
      <c r="M30" s="64"/>
      <c r="N30" s="65">
        <f t="shared" si="2"/>
        <v>22.142857142857142</v>
      </c>
      <c r="O30" s="66"/>
      <c r="P30" s="62">
        <f t="shared" si="3"/>
        <v>13</v>
      </c>
      <c r="Q30" s="67">
        <f t="shared" si="3"/>
        <v>304</v>
      </c>
      <c r="R30" s="63">
        <f t="shared" si="3"/>
        <v>141</v>
      </c>
      <c r="S30" s="64">
        <f t="shared" si="3"/>
        <v>4</v>
      </c>
      <c r="T30" s="64">
        <f t="shared" si="3"/>
        <v>33</v>
      </c>
      <c r="U30" s="65">
        <f t="shared" si="4"/>
        <v>23.384615384615383</v>
      </c>
    </row>
    <row r="31" spans="1:21" ht="12">
      <c r="A31" s="49" t="s">
        <v>14</v>
      </c>
      <c r="B31" s="58">
        <f>B32+B33</f>
        <v>38</v>
      </c>
      <c r="C31" s="51">
        <f>C32+C33</f>
        <v>935</v>
      </c>
      <c r="D31" s="52">
        <f>D32+D33</f>
        <v>445</v>
      </c>
      <c r="E31" s="53">
        <f>E32+E33</f>
        <v>16</v>
      </c>
      <c r="F31" s="53">
        <f>F32+F33</f>
        <v>82</v>
      </c>
      <c r="G31" s="54">
        <f t="shared" si="1"/>
        <v>24.605263157894736</v>
      </c>
      <c r="H31" s="55"/>
      <c r="I31" s="58">
        <f>I32+I33</f>
        <v>16</v>
      </c>
      <c r="J31" s="51">
        <f>J32+J33</f>
        <v>393</v>
      </c>
      <c r="K31" s="52">
        <f>K32+K33</f>
        <v>198</v>
      </c>
      <c r="L31" s="53">
        <f>L32+L33</f>
        <v>2</v>
      </c>
      <c r="M31" s="53">
        <f>M32+M33</f>
        <v>8</v>
      </c>
      <c r="N31" s="54">
        <f t="shared" si="2"/>
        <v>24.5625</v>
      </c>
      <c r="O31" s="55"/>
      <c r="P31" s="51">
        <f t="shared" si="3"/>
        <v>54</v>
      </c>
      <c r="Q31" s="51">
        <f t="shared" si="3"/>
        <v>1328</v>
      </c>
      <c r="R31" s="71">
        <f t="shared" si="3"/>
        <v>643</v>
      </c>
      <c r="S31" s="57">
        <f t="shared" si="3"/>
        <v>18</v>
      </c>
      <c r="T31" s="57">
        <f t="shared" si="3"/>
        <v>90</v>
      </c>
      <c r="U31" s="54">
        <f t="shared" si="4"/>
        <v>24.59259259259259</v>
      </c>
    </row>
    <row r="32" spans="1:21" ht="12">
      <c r="A32" s="72" t="s">
        <v>87</v>
      </c>
      <c r="B32" s="61">
        <v>25</v>
      </c>
      <c r="C32" s="62">
        <v>607</v>
      </c>
      <c r="D32" s="63">
        <v>294</v>
      </c>
      <c r="E32" s="64">
        <v>9</v>
      </c>
      <c r="F32" s="64">
        <v>46</v>
      </c>
      <c r="G32" s="65">
        <f t="shared" si="1"/>
        <v>24.28</v>
      </c>
      <c r="H32" s="66"/>
      <c r="I32" s="61">
        <v>8</v>
      </c>
      <c r="J32" s="62">
        <v>182</v>
      </c>
      <c r="K32" s="63">
        <v>88</v>
      </c>
      <c r="L32" s="64">
        <v>1</v>
      </c>
      <c r="M32" s="64">
        <v>5</v>
      </c>
      <c r="N32" s="65">
        <f t="shared" si="2"/>
        <v>22.75</v>
      </c>
      <c r="O32" s="66"/>
      <c r="P32" s="62">
        <f t="shared" si="3"/>
        <v>33</v>
      </c>
      <c r="Q32" s="67">
        <f t="shared" si="3"/>
        <v>789</v>
      </c>
      <c r="R32" s="63">
        <f t="shared" si="3"/>
        <v>382</v>
      </c>
      <c r="S32" s="64">
        <f t="shared" si="3"/>
        <v>10</v>
      </c>
      <c r="T32" s="64">
        <f t="shared" si="3"/>
        <v>51</v>
      </c>
      <c r="U32" s="65">
        <f t="shared" si="4"/>
        <v>23.90909090909091</v>
      </c>
    </row>
    <row r="33" spans="1:21" ht="12">
      <c r="A33" s="72" t="s">
        <v>88</v>
      </c>
      <c r="B33" s="61">
        <v>13</v>
      </c>
      <c r="C33" s="61">
        <v>328</v>
      </c>
      <c r="D33" s="63">
        <v>151</v>
      </c>
      <c r="E33" s="64">
        <v>7</v>
      </c>
      <c r="F33" s="64">
        <v>36</v>
      </c>
      <c r="G33" s="65">
        <f t="shared" si="1"/>
        <v>25.23076923076923</v>
      </c>
      <c r="H33" s="73"/>
      <c r="I33" s="61">
        <v>8</v>
      </c>
      <c r="J33" s="61">
        <v>211</v>
      </c>
      <c r="K33" s="63">
        <v>110</v>
      </c>
      <c r="L33" s="64">
        <v>1</v>
      </c>
      <c r="M33" s="64">
        <v>3</v>
      </c>
      <c r="N33" s="65">
        <f t="shared" si="2"/>
        <v>26.375</v>
      </c>
      <c r="O33" s="73"/>
      <c r="P33" s="61">
        <f t="shared" si="3"/>
        <v>21</v>
      </c>
      <c r="Q33" s="67">
        <f t="shared" si="3"/>
        <v>539</v>
      </c>
      <c r="R33" s="63">
        <f t="shared" si="3"/>
        <v>261</v>
      </c>
      <c r="S33" s="74">
        <f t="shared" si="3"/>
        <v>8</v>
      </c>
      <c r="T33" s="74">
        <f t="shared" si="3"/>
        <v>39</v>
      </c>
      <c r="U33" s="65">
        <f t="shared" si="4"/>
        <v>25.666666666666668</v>
      </c>
    </row>
    <row r="34" spans="1:21" ht="12">
      <c r="A34" s="75" t="s">
        <v>89</v>
      </c>
      <c r="B34" s="76">
        <f>B31+B28+B25+B21+B20+B17+B14+B10+B9</f>
        <v>271</v>
      </c>
      <c r="C34" s="76">
        <f>C31+C28+C25+C21+C20+C17+C14+C10+C9</f>
        <v>6632</v>
      </c>
      <c r="D34" s="80">
        <f>D31+D28+D25+D21+D20+D17+D14+D10+D9</f>
        <v>3141</v>
      </c>
      <c r="E34" s="77">
        <f>E31+E28+E25+E21+E20+E17+E14+E10+E9</f>
        <v>151</v>
      </c>
      <c r="F34" s="77">
        <f>F31+F28+F25+F21+F20+F17+F14+F10+F9</f>
        <v>1439</v>
      </c>
      <c r="G34" s="78">
        <f t="shared" si="1"/>
        <v>24.472324723247233</v>
      </c>
      <c r="H34" s="79"/>
      <c r="I34" s="76">
        <f>I31+I28+I25+I21+I20+I17+I14+I10+I9</f>
        <v>84</v>
      </c>
      <c r="J34" s="76">
        <f>J31+J28+J25+J21+J20+J17+J14+J10+J9</f>
        <v>1964</v>
      </c>
      <c r="K34" s="80">
        <f>K31+K28+K25+K21+K20+K17+K14+K10+K9</f>
        <v>923</v>
      </c>
      <c r="L34" s="77">
        <f>L31+L28+L25+L21+L20+L17+L14+L10+L9</f>
        <v>8</v>
      </c>
      <c r="M34" s="77">
        <f>M31+M28+M25+M21+M20+M17+M14+M10+M9</f>
        <v>49</v>
      </c>
      <c r="N34" s="78">
        <f t="shared" si="2"/>
        <v>23.38095238095238</v>
      </c>
      <c r="O34" s="79"/>
      <c r="P34" s="76">
        <f t="shared" si="3"/>
        <v>355</v>
      </c>
      <c r="Q34" s="76">
        <f t="shared" si="3"/>
        <v>8596</v>
      </c>
      <c r="R34" s="80">
        <f t="shared" si="3"/>
        <v>4064</v>
      </c>
      <c r="S34" s="77">
        <f t="shared" si="3"/>
        <v>159</v>
      </c>
      <c r="T34" s="77">
        <f t="shared" si="3"/>
        <v>1488</v>
      </c>
      <c r="U34" s="78">
        <f t="shared" si="4"/>
        <v>24.214084507042255</v>
      </c>
    </row>
    <row r="35" spans="1:21" ht="12">
      <c r="A35" s="81" t="s">
        <v>91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B3:U3"/>
    <mergeCell ref="B4:G4"/>
    <mergeCell ref="I4:N4"/>
    <mergeCell ref="P4:U4"/>
    <mergeCell ref="C5:G5"/>
    <mergeCell ref="J5:N5"/>
    <mergeCell ref="Q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B10:U34 G9:U9" unlockedFormula="1"/>
    <ignoredError sqref="D8:U8 O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68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165">
        <v>18</v>
      </c>
      <c r="C9" s="166">
        <v>447</v>
      </c>
      <c r="D9" s="167">
        <v>204</v>
      </c>
      <c r="E9" s="167">
        <v>16</v>
      </c>
      <c r="F9" s="167">
        <v>113</v>
      </c>
      <c r="G9" s="54">
        <v>24.833333333333332</v>
      </c>
      <c r="H9" s="55"/>
      <c r="I9" s="50">
        <v>8</v>
      </c>
      <c r="J9" s="51">
        <v>167</v>
      </c>
      <c r="K9" s="52">
        <v>85</v>
      </c>
      <c r="L9" s="53">
        <v>1</v>
      </c>
      <c r="M9" s="53">
        <v>9</v>
      </c>
      <c r="N9" s="54">
        <f aca="true" t="shared" si="0" ref="N9:N19">J9/I9</f>
        <v>20.875</v>
      </c>
      <c r="O9" s="55"/>
      <c r="P9" s="51">
        <f>I9+B9</f>
        <v>26</v>
      </c>
      <c r="Q9" s="56">
        <f aca="true" t="shared" si="1" ref="Q9:T24">J9+C9</f>
        <v>614</v>
      </c>
      <c r="R9" s="57">
        <f t="shared" si="1"/>
        <v>289</v>
      </c>
      <c r="S9" s="53">
        <f t="shared" si="1"/>
        <v>17</v>
      </c>
      <c r="T9" s="53">
        <f t="shared" si="1"/>
        <v>122</v>
      </c>
      <c r="U9" s="54">
        <f aca="true" t="shared" si="2" ref="U9:U34">Q9/P9</f>
        <v>23.615384615384617</v>
      </c>
    </row>
    <row r="10" spans="1:21" ht="12">
      <c r="A10" s="49" t="s">
        <v>7</v>
      </c>
      <c r="B10" s="51">
        <v>48</v>
      </c>
      <c r="C10" s="51">
        <v>1162</v>
      </c>
      <c r="D10" s="164">
        <v>541</v>
      </c>
      <c r="E10" s="164">
        <v>30</v>
      </c>
      <c r="F10" s="164">
        <v>374</v>
      </c>
      <c r="G10" s="54">
        <v>24.208333333333332</v>
      </c>
      <c r="H10" s="55"/>
      <c r="I10" s="58">
        <v>12</v>
      </c>
      <c r="J10" s="51">
        <v>318</v>
      </c>
      <c r="K10" s="52">
        <v>131</v>
      </c>
      <c r="L10" s="53">
        <v>1</v>
      </c>
      <c r="M10" s="53">
        <v>7</v>
      </c>
      <c r="N10" s="54">
        <f t="shared" si="0"/>
        <v>26.5</v>
      </c>
      <c r="O10" s="55"/>
      <c r="P10" s="51">
        <f>I10+B10</f>
        <v>60</v>
      </c>
      <c r="Q10" s="51">
        <f t="shared" si="1"/>
        <v>1480</v>
      </c>
      <c r="R10" s="57">
        <f t="shared" si="1"/>
        <v>672</v>
      </c>
      <c r="S10" s="57">
        <f t="shared" si="1"/>
        <v>31</v>
      </c>
      <c r="T10" s="57">
        <f t="shared" si="1"/>
        <v>381</v>
      </c>
      <c r="U10" s="54">
        <f t="shared" si="2"/>
        <v>24.666666666666668</v>
      </c>
    </row>
    <row r="11" spans="1:21" ht="12">
      <c r="A11" s="60" t="s">
        <v>70</v>
      </c>
      <c r="B11" s="168">
        <v>25</v>
      </c>
      <c r="C11" s="169">
        <v>602</v>
      </c>
      <c r="D11" s="170">
        <v>288</v>
      </c>
      <c r="E11" s="170">
        <v>20</v>
      </c>
      <c r="F11" s="170">
        <v>244</v>
      </c>
      <c r="G11" s="65">
        <v>24.08</v>
      </c>
      <c r="H11" s="66"/>
      <c r="I11" s="61">
        <v>7</v>
      </c>
      <c r="J11" s="62">
        <v>186</v>
      </c>
      <c r="K11" s="63">
        <v>77</v>
      </c>
      <c r="L11" s="64"/>
      <c r="M11" s="64">
        <v>2</v>
      </c>
      <c r="N11" s="65">
        <f t="shared" si="0"/>
        <v>26.571428571428573</v>
      </c>
      <c r="O11" s="66"/>
      <c r="P11" s="62">
        <f aca="true" t="shared" si="3" ref="P11:P34">I11+B11</f>
        <v>32</v>
      </c>
      <c r="Q11" s="67">
        <f t="shared" si="1"/>
        <v>788</v>
      </c>
      <c r="R11" s="63">
        <f t="shared" si="1"/>
        <v>365</v>
      </c>
      <c r="S11" s="64">
        <f t="shared" si="1"/>
        <v>20</v>
      </c>
      <c r="T11" s="64">
        <f t="shared" si="1"/>
        <v>246</v>
      </c>
      <c r="U11" s="65">
        <f t="shared" si="2"/>
        <v>24.625</v>
      </c>
    </row>
    <row r="12" spans="1:21" ht="12">
      <c r="A12" s="60" t="s">
        <v>71</v>
      </c>
      <c r="B12" s="168">
        <v>14</v>
      </c>
      <c r="C12" s="169">
        <v>349</v>
      </c>
      <c r="D12" s="170">
        <v>157</v>
      </c>
      <c r="E12" s="170">
        <v>5</v>
      </c>
      <c r="F12" s="170">
        <v>70</v>
      </c>
      <c r="G12" s="65">
        <v>24.928571428571427</v>
      </c>
      <c r="H12" s="66"/>
      <c r="I12" s="61">
        <v>2</v>
      </c>
      <c r="J12" s="62">
        <v>60</v>
      </c>
      <c r="K12" s="63">
        <v>24</v>
      </c>
      <c r="L12" s="64"/>
      <c r="M12" s="64">
        <v>4</v>
      </c>
      <c r="N12" s="65">
        <f t="shared" si="0"/>
        <v>30</v>
      </c>
      <c r="O12" s="66"/>
      <c r="P12" s="62">
        <f t="shared" si="3"/>
        <v>16</v>
      </c>
      <c r="Q12" s="67">
        <f t="shared" si="1"/>
        <v>409</v>
      </c>
      <c r="R12" s="63">
        <f t="shared" si="1"/>
        <v>181</v>
      </c>
      <c r="S12" s="64">
        <f t="shared" si="1"/>
        <v>5</v>
      </c>
      <c r="T12" s="64">
        <f t="shared" si="1"/>
        <v>74</v>
      </c>
      <c r="U12" s="65">
        <f t="shared" si="2"/>
        <v>25.5625</v>
      </c>
    </row>
    <row r="13" spans="1:21" ht="12">
      <c r="A13" s="60" t="s">
        <v>72</v>
      </c>
      <c r="B13" s="168">
        <v>9</v>
      </c>
      <c r="C13" s="169">
        <v>211</v>
      </c>
      <c r="D13" s="170">
        <v>96</v>
      </c>
      <c r="E13" s="170">
        <v>5</v>
      </c>
      <c r="F13" s="170">
        <v>60</v>
      </c>
      <c r="G13" s="65">
        <v>23.444444444444443</v>
      </c>
      <c r="H13" s="66"/>
      <c r="I13" s="61">
        <v>3</v>
      </c>
      <c r="J13" s="62">
        <v>72</v>
      </c>
      <c r="K13" s="63">
        <v>30</v>
      </c>
      <c r="L13" s="64">
        <v>1</v>
      </c>
      <c r="M13" s="64">
        <v>1</v>
      </c>
      <c r="N13" s="65">
        <f t="shared" si="0"/>
        <v>24</v>
      </c>
      <c r="O13" s="66"/>
      <c r="P13" s="62">
        <f t="shared" si="3"/>
        <v>12</v>
      </c>
      <c r="Q13" s="67">
        <f t="shared" si="1"/>
        <v>283</v>
      </c>
      <c r="R13" s="63">
        <f t="shared" si="1"/>
        <v>126</v>
      </c>
      <c r="S13" s="64">
        <f t="shared" si="1"/>
        <v>6</v>
      </c>
      <c r="T13" s="64">
        <f t="shared" si="1"/>
        <v>61</v>
      </c>
      <c r="U13" s="65">
        <f t="shared" si="2"/>
        <v>23.583333333333332</v>
      </c>
    </row>
    <row r="14" spans="1:21" ht="12">
      <c r="A14" s="49" t="s">
        <v>8</v>
      </c>
      <c r="B14" s="51">
        <v>20</v>
      </c>
      <c r="C14" s="51">
        <v>509</v>
      </c>
      <c r="D14" s="57">
        <v>251</v>
      </c>
      <c r="E14" s="57">
        <v>12</v>
      </c>
      <c r="F14" s="57">
        <v>98</v>
      </c>
      <c r="G14" s="54">
        <v>25.45</v>
      </c>
      <c r="H14" s="55"/>
      <c r="I14" s="58">
        <v>8</v>
      </c>
      <c r="J14" s="51">
        <v>205</v>
      </c>
      <c r="K14" s="52">
        <v>102</v>
      </c>
      <c r="L14" s="53">
        <v>2</v>
      </c>
      <c r="M14" s="53">
        <v>9</v>
      </c>
      <c r="N14" s="54">
        <f t="shared" si="0"/>
        <v>25.625</v>
      </c>
      <c r="O14" s="55"/>
      <c r="P14" s="51">
        <f t="shared" si="3"/>
        <v>28</v>
      </c>
      <c r="Q14" s="51">
        <f t="shared" si="1"/>
        <v>714</v>
      </c>
      <c r="R14" s="52">
        <f t="shared" si="1"/>
        <v>353</v>
      </c>
      <c r="S14" s="57">
        <f t="shared" si="1"/>
        <v>14</v>
      </c>
      <c r="T14" s="57">
        <f t="shared" si="1"/>
        <v>107</v>
      </c>
      <c r="U14" s="54">
        <f t="shared" si="2"/>
        <v>25.5</v>
      </c>
    </row>
    <row r="15" spans="1:23" ht="12">
      <c r="A15" s="60" t="s">
        <v>73</v>
      </c>
      <c r="B15" s="168">
        <v>8</v>
      </c>
      <c r="C15" s="169">
        <v>201</v>
      </c>
      <c r="D15" s="170">
        <v>112</v>
      </c>
      <c r="E15" s="170">
        <v>7</v>
      </c>
      <c r="F15" s="170">
        <v>32</v>
      </c>
      <c r="G15" s="65">
        <v>25.125</v>
      </c>
      <c r="H15" s="68"/>
      <c r="I15" s="61">
        <v>4</v>
      </c>
      <c r="J15" s="62">
        <v>85</v>
      </c>
      <c r="K15" s="63">
        <v>34</v>
      </c>
      <c r="L15" s="64">
        <v>1</v>
      </c>
      <c r="M15" s="64">
        <v>6</v>
      </c>
      <c r="N15" s="65">
        <f t="shared" si="0"/>
        <v>21.25</v>
      </c>
      <c r="O15" s="68"/>
      <c r="P15" s="69">
        <f t="shared" si="3"/>
        <v>12</v>
      </c>
      <c r="Q15" s="67">
        <f t="shared" si="1"/>
        <v>286</v>
      </c>
      <c r="R15" s="63">
        <f t="shared" si="1"/>
        <v>146</v>
      </c>
      <c r="S15" s="70">
        <f t="shared" si="1"/>
        <v>8</v>
      </c>
      <c r="T15" s="64">
        <f t="shared" si="1"/>
        <v>38</v>
      </c>
      <c r="U15" s="65">
        <f t="shared" si="2"/>
        <v>23.833333333333332</v>
      </c>
      <c r="W15" s="29"/>
    </row>
    <row r="16" spans="1:23" ht="12">
      <c r="A16" s="60" t="s">
        <v>74</v>
      </c>
      <c r="B16" s="168">
        <v>12</v>
      </c>
      <c r="C16" s="169">
        <v>308</v>
      </c>
      <c r="D16" s="170">
        <v>139</v>
      </c>
      <c r="E16" s="170">
        <v>5</v>
      </c>
      <c r="F16" s="170">
        <v>66</v>
      </c>
      <c r="G16" s="65">
        <v>25.666666666666668</v>
      </c>
      <c r="H16" s="68"/>
      <c r="I16" s="61">
        <v>4</v>
      </c>
      <c r="J16" s="62">
        <v>120</v>
      </c>
      <c r="K16" s="63">
        <v>68</v>
      </c>
      <c r="L16" s="64">
        <v>1</v>
      </c>
      <c r="M16" s="64">
        <v>3</v>
      </c>
      <c r="N16" s="65">
        <f t="shared" si="0"/>
        <v>30</v>
      </c>
      <c r="O16" s="68"/>
      <c r="P16" s="69">
        <f t="shared" si="3"/>
        <v>16</v>
      </c>
      <c r="Q16" s="67">
        <f t="shared" si="1"/>
        <v>428</v>
      </c>
      <c r="R16" s="63">
        <f t="shared" si="1"/>
        <v>207</v>
      </c>
      <c r="S16" s="70">
        <f t="shared" si="1"/>
        <v>6</v>
      </c>
      <c r="T16" s="64">
        <f t="shared" si="1"/>
        <v>69</v>
      </c>
      <c r="U16" s="65">
        <f t="shared" si="2"/>
        <v>26.75</v>
      </c>
      <c r="W16" s="30"/>
    </row>
    <row r="17" spans="1:21" ht="12">
      <c r="A17" s="49" t="s">
        <v>9</v>
      </c>
      <c r="B17" s="51">
        <v>26</v>
      </c>
      <c r="C17" s="51">
        <v>650</v>
      </c>
      <c r="D17" s="57">
        <v>308</v>
      </c>
      <c r="E17" s="57">
        <v>14</v>
      </c>
      <c r="F17" s="57">
        <v>107</v>
      </c>
      <c r="G17" s="54">
        <v>25</v>
      </c>
      <c r="H17" s="55"/>
      <c r="I17" s="58">
        <v>4</v>
      </c>
      <c r="J17" s="51">
        <v>73</v>
      </c>
      <c r="K17" s="52">
        <v>38</v>
      </c>
      <c r="L17" s="53">
        <v>2</v>
      </c>
      <c r="M17" s="53">
        <v>3</v>
      </c>
      <c r="N17" s="54">
        <f t="shared" si="0"/>
        <v>18.25</v>
      </c>
      <c r="O17" s="55"/>
      <c r="P17" s="51">
        <f t="shared" si="3"/>
        <v>30</v>
      </c>
      <c r="Q17" s="51">
        <f t="shared" si="1"/>
        <v>723</v>
      </c>
      <c r="R17" s="52">
        <f t="shared" si="1"/>
        <v>346</v>
      </c>
      <c r="S17" s="57">
        <f t="shared" si="1"/>
        <v>16</v>
      </c>
      <c r="T17" s="57">
        <f t="shared" si="1"/>
        <v>110</v>
      </c>
      <c r="U17" s="54">
        <f t="shared" si="2"/>
        <v>24.1</v>
      </c>
    </row>
    <row r="18" spans="1:21" ht="12">
      <c r="A18" s="60" t="s">
        <v>75</v>
      </c>
      <c r="B18" s="168">
        <v>14</v>
      </c>
      <c r="C18" s="169">
        <v>348</v>
      </c>
      <c r="D18" s="170">
        <v>165</v>
      </c>
      <c r="E18" s="170">
        <v>8</v>
      </c>
      <c r="F18" s="170">
        <v>57</v>
      </c>
      <c r="G18" s="65">
        <v>24.857142857142858</v>
      </c>
      <c r="H18" s="66"/>
      <c r="I18" s="61">
        <v>2</v>
      </c>
      <c r="J18" s="62">
        <v>35</v>
      </c>
      <c r="K18" s="63">
        <v>18</v>
      </c>
      <c r="L18" s="64">
        <v>2</v>
      </c>
      <c r="M18" s="64"/>
      <c r="N18" s="65">
        <f t="shared" si="0"/>
        <v>17.5</v>
      </c>
      <c r="O18" s="66"/>
      <c r="P18" s="62">
        <f t="shared" si="3"/>
        <v>16</v>
      </c>
      <c r="Q18" s="67">
        <f t="shared" si="1"/>
        <v>383</v>
      </c>
      <c r="R18" s="63">
        <f t="shared" si="1"/>
        <v>183</v>
      </c>
      <c r="S18" s="64">
        <f t="shared" si="1"/>
        <v>10</v>
      </c>
      <c r="T18" s="64">
        <f t="shared" si="1"/>
        <v>57</v>
      </c>
      <c r="U18" s="65">
        <f t="shared" si="2"/>
        <v>23.9375</v>
      </c>
    </row>
    <row r="19" spans="1:21" ht="12">
      <c r="A19" s="60" t="s">
        <v>76</v>
      </c>
      <c r="B19" s="168">
        <v>12</v>
      </c>
      <c r="C19" s="169">
        <v>302</v>
      </c>
      <c r="D19" s="170">
        <v>143</v>
      </c>
      <c r="E19" s="170">
        <v>6</v>
      </c>
      <c r="F19" s="170">
        <v>50</v>
      </c>
      <c r="G19" s="65">
        <v>25.166666666666668</v>
      </c>
      <c r="H19" s="66"/>
      <c r="I19" s="61">
        <v>2</v>
      </c>
      <c r="J19" s="62">
        <v>38</v>
      </c>
      <c r="K19" s="63">
        <v>20</v>
      </c>
      <c r="L19" s="64"/>
      <c r="M19" s="64">
        <v>3</v>
      </c>
      <c r="N19" s="65">
        <f t="shared" si="0"/>
        <v>19</v>
      </c>
      <c r="O19" s="66"/>
      <c r="P19" s="62">
        <f t="shared" si="3"/>
        <v>14</v>
      </c>
      <c r="Q19" s="67">
        <f t="shared" si="1"/>
        <v>340</v>
      </c>
      <c r="R19" s="63">
        <f t="shared" si="1"/>
        <v>163</v>
      </c>
      <c r="S19" s="64">
        <f t="shared" si="1"/>
        <v>6</v>
      </c>
      <c r="T19" s="64">
        <f t="shared" si="1"/>
        <v>53</v>
      </c>
      <c r="U19" s="65">
        <f t="shared" si="2"/>
        <v>24.285714285714285</v>
      </c>
    </row>
    <row r="20" spans="1:21" ht="12">
      <c r="A20" s="49" t="s">
        <v>77</v>
      </c>
      <c r="B20" s="165">
        <v>27</v>
      </c>
      <c r="C20" s="166">
        <v>641</v>
      </c>
      <c r="D20" s="167">
        <v>306</v>
      </c>
      <c r="E20" s="167">
        <v>19</v>
      </c>
      <c r="F20" s="167">
        <v>226</v>
      </c>
      <c r="G20" s="54">
        <v>23.74074074074074</v>
      </c>
      <c r="H20" s="55"/>
      <c r="I20" s="58"/>
      <c r="J20" s="51"/>
      <c r="K20" s="52"/>
      <c r="L20" s="64"/>
      <c r="M20" s="53"/>
      <c r="N20" s="54"/>
      <c r="O20" s="55"/>
      <c r="P20" s="71">
        <f t="shared" si="3"/>
        <v>27</v>
      </c>
      <c r="Q20" s="67">
        <f t="shared" si="1"/>
        <v>641</v>
      </c>
      <c r="R20" s="63">
        <f t="shared" si="1"/>
        <v>306</v>
      </c>
      <c r="S20" s="53">
        <f t="shared" si="1"/>
        <v>19</v>
      </c>
      <c r="T20" s="53">
        <f t="shared" si="1"/>
        <v>226</v>
      </c>
      <c r="U20" s="54">
        <f t="shared" si="2"/>
        <v>23.74074074074074</v>
      </c>
    </row>
    <row r="21" spans="1:21" ht="12">
      <c r="A21" s="49" t="s">
        <v>78</v>
      </c>
      <c r="B21" s="153">
        <v>35</v>
      </c>
      <c r="C21" s="153">
        <v>843</v>
      </c>
      <c r="D21" s="160">
        <v>406</v>
      </c>
      <c r="E21" s="160">
        <v>21</v>
      </c>
      <c r="F21" s="160">
        <v>63</v>
      </c>
      <c r="G21" s="54">
        <v>24.085714285714285</v>
      </c>
      <c r="H21" s="55"/>
      <c r="I21" s="58">
        <v>18</v>
      </c>
      <c r="J21" s="51">
        <v>394</v>
      </c>
      <c r="K21" s="52">
        <v>189</v>
      </c>
      <c r="L21" s="53">
        <v>1</v>
      </c>
      <c r="M21" s="162">
        <v>14</v>
      </c>
      <c r="N21" s="54">
        <f>J21/I21</f>
        <v>21.88888888888889</v>
      </c>
      <c r="O21" s="55"/>
      <c r="P21" s="51">
        <f t="shared" si="3"/>
        <v>53</v>
      </c>
      <c r="Q21" s="51">
        <f t="shared" si="1"/>
        <v>1237</v>
      </c>
      <c r="R21" s="52">
        <f t="shared" si="1"/>
        <v>595</v>
      </c>
      <c r="S21" s="57">
        <f t="shared" si="1"/>
        <v>22</v>
      </c>
      <c r="T21" s="57">
        <f t="shared" si="1"/>
        <v>77</v>
      </c>
      <c r="U21" s="54">
        <f t="shared" si="2"/>
        <v>23.339622641509433</v>
      </c>
    </row>
    <row r="22" spans="1:21" ht="12.75">
      <c r="A22" s="60" t="s">
        <v>79</v>
      </c>
      <c r="B22" s="171">
        <v>7</v>
      </c>
      <c r="C22" s="172">
        <v>162</v>
      </c>
      <c r="D22" s="170">
        <v>73</v>
      </c>
      <c r="E22" s="170">
        <v>2</v>
      </c>
      <c r="F22" s="170">
        <v>6</v>
      </c>
      <c r="G22" s="65">
        <v>23.142857142857142</v>
      </c>
      <c r="H22" s="66"/>
      <c r="I22" s="61">
        <v>4</v>
      </c>
      <c r="J22" s="62">
        <v>81</v>
      </c>
      <c r="K22" s="63">
        <v>32</v>
      </c>
      <c r="L22" s="64"/>
      <c r="M22" s="64">
        <v>5</v>
      </c>
      <c r="N22" s="65">
        <f>J22/I22</f>
        <v>20.25</v>
      </c>
      <c r="O22" s="66"/>
      <c r="P22" s="62">
        <f t="shared" si="3"/>
        <v>11</v>
      </c>
      <c r="Q22" s="67">
        <f t="shared" si="1"/>
        <v>243</v>
      </c>
      <c r="R22" s="63">
        <f t="shared" si="1"/>
        <v>105</v>
      </c>
      <c r="S22" s="64">
        <f t="shared" si="1"/>
        <v>2</v>
      </c>
      <c r="T22" s="64">
        <f t="shared" si="1"/>
        <v>11</v>
      </c>
      <c r="U22" s="65">
        <f t="shared" si="2"/>
        <v>22.09090909090909</v>
      </c>
    </row>
    <row r="23" spans="1:21" ht="12">
      <c r="A23" s="60" t="s">
        <v>80</v>
      </c>
      <c r="B23" s="173">
        <v>8</v>
      </c>
      <c r="C23" s="172">
        <v>199</v>
      </c>
      <c r="D23" s="170">
        <v>92</v>
      </c>
      <c r="E23" s="170">
        <v>6</v>
      </c>
      <c r="F23" s="170">
        <v>13</v>
      </c>
      <c r="G23" s="65">
        <v>24.875</v>
      </c>
      <c r="H23" s="66"/>
      <c r="I23" s="61">
        <v>3</v>
      </c>
      <c r="J23" s="62">
        <v>62</v>
      </c>
      <c r="K23" s="63">
        <v>31</v>
      </c>
      <c r="L23" s="64"/>
      <c r="M23" s="64">
        <v>2</v>
      </c>
      <c r="N23" s="65">
        <f>J23/I23</f>
        <v>20.666666666666668</v>
      </c>
      <c r="O23" s="66"/>
      <c r="P23" s="62">
        <f t="shared" si="3"/>
        <v>11</v>
      </c>
      <c r="Q23" s="67">
        <f t="shared" si="1"/>
        <v>261</v>
      </c>
      <c r="R23" s="63">
        <f t="shared" si="1"/>
        <v>123</v>
      </c>
      <c r="S23" s="64">
        <f t="shared" si="1"/>
        <v>6</v>
      </c>
      <c r="T23" s="64">
        <f t="shared" si="1"/>
        <v>15</v>
      </c>
      <c r="U23" s="65">
        <f t="shared" si="2"/>
        <v>23.727272727272727</v>
      </c>
    </row>
    <row r="24" spans="1:21" ht="12">
      <c r="A24" s="60" t="s">
        <v>81</v>
      </c>
      <c r="B24" s="172">
        <v>20</v>
      </c>
      <c r="C24" s="169">
        <v>482</v>
      </c>
      <c r="D24" s="170">
        <v>241</v>
      </c>
      <c r="E24" s="170">
        <v>13</v>
      </c>
      <c r="F24" s="170">
        <v>44</v>
      </c>
      <c r="G24" s="65">
        <v>24.1</v>
      </c>
      <c r="H24" s="66"/>
      <c r="I24" s="61">
        <v>11</v>
      </c>
      <c r="J24" s="62">
        <v>251</v>
      </c>
      <c r="K24" s="63">
        <v>126</v>
      </c>
      <c r="L24" s="64">
        <v>1</v>
      </c>
      <c r="M24" s="64">
        <v>7</v>
      </c>
      <c r="N24" s="65">
        <f>J24/I24</f>
        <v>22.818181818181817</v>
      </c>
      <c r="O24" s="66"/>
      <c r="P24" s="62">
        <f t="shared" si="3"/>
        <v>31</v>
      </c>
      <c r="Q24" s="67">
        <f t="shared" si="1"/>
        <v>733</v>
      </c>
      <c r="R24" s="63">
        <f t="shared" si="1"/>
        <v>367</v>
      </c>
      <c r="S24" s="64">
        <f t="shared" si="1"/>
        <v>14</v>
      </c>
      <c r="T24" s="64">
        <f t="shared" si="1"/>
        <v>51</v>
      </c>
      <c r="U24" s="65">
        <f t="shared" si="2"/>
        <v>23.64516129032258</v>
      </c>
    </row>
    <row r="25" spans="1:21" ht="12">
      <c r="A25" s="49" t="s">
        <v>82</v>
      </c>
      <c r="B25" s="51">
        <v>30</v>
      </c>
      <c r="C25" s="51">
        <v>713</v>
      </c>
      <c r="D25" s="57">
        <v>349</v>
      </c>
      <c r="E25" s="57">
        <v>18</v>
      </c>
      <c r="F25" s="57">
        <v>156</v>
      </c>
      <c r="G25" s="54">
        <v>23.766666666666666</v>
      </c>
      <c r="H25" s="55"/>
      <c r="I25" s="58">
        <v>8</v>
      </c>
      <c r="J25" s="51">
        <v>182</v>
      </c>
      <c r="K25" s="52">
        <v>75</v>
      </c>
      <c r="L25" s="64"/>
      <c r="M25" s="162">
        <v>9</v>
      </c>
      <c r="N25" s="54">
        <f>J25/I25</f>
        <v>22.75</v>
      </c>
      <c r="O25" s="55"/>
      <c r="P25" s="51">
        <f t="shared" si="3"/>
        <v>38</v>
      </c>
      <c r="Q25" s="51">
        <f aca="true" t="shared" si="4" ref="Q25:Q34">J25+C25</f>
        <v>895</v>
      </c>
      <c r="R25" s="52">
        <f aca="true" t="shared" si="5" ref="R25:R34">K25+D25</f>
        <v>424</v>
      </c>
      <c r="S25" s="57">
        <f aca="true" t="shared" si="6" ref="S25:S34">L25+E25</f>
        <v>18</v>
      </c>
      <c r="T25" s="57">
        <f aca="true" t="shared" si="7" ref="T25:T34">M25+F25</f>
        <v>165</v>
      </c>
      <c r="U25" s="54">
        <f t="shared" si="2"/>
        <v>23.55263157894737</v>
      </c>
    </row>
    <row r="26" spans="1:21" ht="12">
      <c r="A26" s="60" t="s">
        <v>83</v>
      </c>
      <c r="B26" s="168">
        <v>8</v>
      </c>
      <c r="C26" s="169">
        <v>200</v>
      </c>
      <c r="D26" s="170">
        <v>102</v>
      </c>
      <c r="E26" s="170">
        <v>3</v>
      </c>
      <c r="F26" s="170">
        <v>53</v>
      </c>
      <c r="G26" s="65">
        <v>25</v>
      </c>
      <c r="H26" s="66"/>
      <c r="I26" s="61"/>
      <c r="J26" s="62"/>
      <c r="K26" s="63"/>
      <c r="L26" s="64"/>
      <c r="M26" s="64"/>
      <c r="N26" s="65"/>
      <c r="O26" s="66"/>
      <c r="P26" s="62">
        <f t="shared" si="3"/>
        <v>8</v>
      </c>
      <c r="Q26" s="67">
        <f t="shared" si="4"/>
        <v>200</v>
      </c>
      <c r="R26" s="63">
        <f t="shared" si="5"/>
        <v>102</v>
      </c>
      <c r="S26" s="64">
        <f t="shared" si="6"/>
        <v>3</v>
      </c>
      <c r="T26" s="64">
        <f t="shared" si="7"/>
        <v>53</v>
      </c>
      <c r="U26" s="65">
        <f t="shared" si="2"/>
        <v>25</v>
      </c>
    </row>
    <row r="27" spans="1:21" ht="12">
      <c r="A27" s="60" t="s">
        <v>84</v>
      </c>
      <c r="B27" s="168">
        <v>22</v>
      </c>
      <c r="C27" s="169">
        <v>513</v>
      </c>
      <c r="D27" s="170">
        <v>247</v>
      </c>
      <c r="E27" s="170">
        <v>15</v>
      </c>
      <c r="F27" s="170">
        <v>103</v>
      </c>
      <c r="G27" s="65">
        <v>23.318181818181817</v>
      </c>
      <c r="H27" s="66"/>
      <c r="I27" s="61">
        <v>8</v>
      </c>
      <c r="J27" s="62">
        <v>182</v>
      </c>
      <c r="K27" s="63">
        <v>75</v>
      </c>
      <c r="L27" s="64"/>
      <c r="M27" s="64">
        <v>9</v>
      </c>
      <c r="N27" s="65">
        <f aca="true" t="shared" si="8" ref="N27:N34">J27/I27</f>
        <v>22.75</v>
      </c>
      <c r="O27" s="66"/>
      <c r="P27" s="62">
        <f t="shared" si="3"/>
        <v>30</v>
      </c>
      <c r="Q27" s="67">
        <f t="shared" si="4"/>
        <v>695</v>
      </c>
      <c r="R27" s="63">
        <f t="shared" si="5"/>
        <v>322</v>
      </c>
      <c r="S27" s="64">
        <f t="shared" si="6"/>
        <v>15</v>
      </c>
      <c r="T27" s="64">
        <f t="shared" si="7"/>
        <v>112</v>
      </c>
      <c r="U27" s="65">
        <f t="shared" si="2"/>
        <v>23.166666666666668</v>
      </c>
    </row>
    <row r="28" spans="1:21" ht="12">
      <c r="A28" s="49" t="s">
        <v>13</v>
      </c>
      <c r="B28" s="51">
        <v>25</v>
      </c>
      <c r="C28" s="51">
        <v>617</v>
      </c>
      <c r="D28" s="57">
        <v>283</v>
      </c>
      <c r="E28" s="57">
        <v>15</v>
      </c>
      <c r="F28" s="57">
        <v>88</v>
      </c>
      <c r="G28" s="54">
        <v>24.68</v>
      </c>
      <c r="H28" s="55"/>
      <c r="I28" s="58">
        <v>9</v>
      </c>
      <c r="J28" s="51">
        <v>180</v>
      </c>
      <c r="K28" s="52">
        <v>83</v>
      </c>
      <c r="L28" s="53">
        <v>2</v>
      </c>
      <c r="M28" s="162">
        <v>1</v>
      </c>
      <c r="N28" s="54">
        <f t="shared" si="8"/>
        <v>20</v>
      </c>
      <c r="O28" s="55"/>
      <c r="P28" s="51">
        <f t="shared" si="3"/>
        <v>34</v>
      </c>
      <c r="Q28" s="51">
        <f t="shared" si="4"/>
        <v>797</v>
      </c>
      <c r="R28" s="52">
        <f t="shared" si="5"/>
        <v>366</v>
      </c>
      <c r="S28" s="57">
        <f t="shared" si="6"/>
        <v>17</v>
      </c>
      <c r="T28" s="57">
        <f t="shared" si="7"/>
        <v>89</v>
      </c>
      <c r="U28" s="54">
        <f t="shared" si="2"/>
        <v>23.441176470588236</v>
      </c>
    </row>
    <row r="29" spans="1:21" ht="12">
      <c r="A29" s="60" t="s">
        <v>85</v>
      </c>
      <c r="B29" s="168">
        <v>19</v>
      </c>
      <c r="C29" s="169">
        <v>467</v>
      </c>
      <c r="D29" s="170">
        <v>224</v>
      </c>
      <c r="E29" s="170">
        <v>11</v>
      </c>
      <c r="F29" s="170">
        <v>65</v>
      </c>
      <c r="G29" s="65">
        <v>24.57894736842105</v>
      </c>
      <c r="H29" s="66"/>
      <c r="I29" s="61">
        <v>3</v>
      </c>
      <c r="J29" s="62">
        <v>59</v>
      </c>
      <c r="K29" s="63">
        <v>23</v>
      </c>
      <c r="L29" s="64">
        <v>1</v>
      </c>
      <c r="M29" s="64">
        <v>1</v>
      </c>
      <c r="N29" s="65">
        <f t="shared" si="8"/>
        <v>19.666666666666668</v>
      </c>
      <c r="O29" s="66"/>
      <c r="P29" s="62">
        <f t="shared" si="3"/>
        <v>22</v>
      </c>
      <c r="Q29" s="67">
        <f t="shared" si="4"/>
        <v>526</v>
      </c>
      <c r="R29" s="63">
        <f t="shared" si="5"/>
        <v>247</v>
      </c>
      <c r="S29" s="64">
        <f t="shared" si="6"/>
        <v>12</v>
      </c>
      <c r="T29" s="64">
        <f t="shared" si="7"/>
        <v>66</v>
      </c>
      <c r="U29" s="65">
        <f t="shared" si="2"/>
        <v>23.90909090909091</v>
      </c>
    </row>
    <row r="30" spans="1:21" ht="12">
      <c r="A30" s="60" t="s">
        <v>86</v>
      </c>
      <c r="B30" s="168">
        <v>6</v>
      </c>
      <c r="C30" s="169">
        <v>150</v>
      </c>
      <c r="D30" s="170">
        <v>59</v>
      </c>
      <c r="E30" s="170">
        <v>4</v>
      </c>
      <c r="F30" s="170">
        <v>23</v>
      </c>
      <c r="G30" s="65">
        <v>25</v>
      </c>
      <c r="H30" s="66"/>
      <c r="I30" s="61">
        <v>6</v>
      </c>
      <c r="J30" s="62">
        <v>121</v>
      </c>
      <c r="K30" s="63">
        <v>60</v>
      </c>
      <c r="L30" s="64">
        <v>1</v>
      </c>
      <c r="M30" s="64"/>
      <c r="N30" s="65">
        <f t="shared" si="8"/>
        <v>20.166666666666668</v>
      </c>
      <c r="O30" s="66"/>
      <c r="P30" s="62">
        <f t="shared" si="3"/>
        <v>12</v>
      </c>
      <c r="Q30" s="67">
        <f t="shared" si="4"/>
        <v>271</v>
      </c>
      <c r="R30" s="63">
        <f t="shared" si="5"/>
        <v>119</v>
      </c>
      <c r="S30" s="64">
        <f t="shared" si="6"/>
        <v>5</v>
      </c>
      <c r="T30" s="64">
        <f t="shared" si="7"/>
        <v>23</v>
      </c>
      <c r="U30" s="65">
        <f t="shared" si="2"/>
        <v>22.583333333333332</v>
      </c>
    </row>
    <row r="31" spans="1:21" ht="12">
      <c r="A31" s="49" t="s">
        <v>14</v>
      </c>
      <c r="B31" s="51">
        <v>37</v>
      </c>
      <c r="C31" s="51">
        <v>907</v>
      </c>
      <c r="D31" s="57">
        <v>414</v>
      </c>
      <c r="E31" s="57">
        <v>14</v>
      </c>
      <c r="F31" s="57">
        <v>92</v>
      </c>
      <c r="G31" s="54">
        <v>24.513513513513512</v>
      </c>
      <c r="H31" s="55"/>
      <c r="I31" s="58">
        <v>17</v>
      </c>
      <c r="J31" s="51">
        <v>384</v>
      </c>
      <c r="K31" s="52">
        <v>186</v>
      </c>
      <c r="L31" s="53">
        <v>3</v>
      </c>
      <c r="M31" s="162">
        <v>10</v>
      </c>
      <c r="N31" s="54">
        <f t="shared" si="8"/>
        <v>22.58823529411765</v>
      </c>
      <c r="O31" s="55"/>
      <c r="P31" s="51">
        <f t="shared" si="3"/>
        <v>54</v>
      </c>
      <c r="Q31" s="51">
        <f t="shared" si="4"/>
        <v>1291</v>
      </c>
      <c r="R31" s="71">
        <f t="shared" si="5"/>
        <v>600</v>
      </c>
      <c r="S31" s="57">
        <f t="shared" si="6"/>
        <v>17</v>
      </c>
      <c r="T31" s="57">
        <f t="shared" si="7"/>
        <v>102</v>
      </c>
      <c r="U31" s="54">
        <f t="shared" si="2"/>
        <v>23.90740740740741</v>
      </c>
    </row>
    <row r="32" spans="1:21" ht="12">
      <c r="A32" s="72" t="s">
        <v>87</v>
      </c>
      <c r="B32" s="168">
        <v>25</v>
      </c>
      <c r="C32" s="169">
        <v>610</v>
      </c>
      <c r="D32" s="170">
        <v>282</v>
      </c>
      <c r="E32" s="170">
        <v>10</v>
      </c>
      <c r="F32" s="170">
        <v>60</v>
      </c>
      <c r="G32" s="65">
        <v>24.4</v>
      </c>
      <c r="H32" s="66"/>
      <c r="I32" s="61">
        <v>9</v>
      </c>
      <c r="J32" s="62">
        <v>174</v>
      </c>
      <c r="K32" s="63">
        <v>84</v>
      </c>
      <c r="L32" s="64">
        <v>1</v>
      </c>
      <c r="M32" s="64">
        <v>6</v>
      </c>
      <c r="N32" s="65">
        <f t="shared" si="8"/>
        <v>19.333333333333332</v>
      </c>
      <c r="O32" s="66"/>
      <c r="P32" s="62">
        <f t="shared" si="3"/>
        <v>34</v>
      </c>
      <c r="Q32" s="67">
        <f t="shared" si="4"/>
        <v>784</v>
      </c>
      <c r="R32" s="63">
        <f t="shared" si="5"/>
        <v>366</v>
      </c>
      <c r="S32" s="64">
        <f t="shared" si="6"/>
        <v>11</v>
      </c>
      <c r="T32" s="64">
        <f t="shared" si="7"/>
        <v>66</v>
      </c>
      <c r="U32" s="65">
        <f t="shared" si="2"/>
        <v>23.058823529411764</v>
      </c>
    </row>
    <row r="33" spans="1:21" ht="12">
      <c r="A33" s="72" t="s">
        <v>88</v>
      </c>
      <c r="B33" s="174">
        <v>12</v>
      </c>
      <c r="C33" s="169">
        <v>297</v>
      </c>
      <c r="D33" s="175">
        <v>132</v>
      </c>
      <c r="E33" s="175">
        <v>4</v>
      </c>
      <c r="F33" s="175">
        <v>32</v>
      </c>
      <c r="G33" s="156">
        <v>24.75</v>
      </c>
      <c r="H33" s="73"/>
      <c r="I33" s="61">
        <v>8</v>
      </c>
      <c r="J33" s="61">
        <v>210</v>
      </c>
      <c r="K33" s="63">
        <v>102</v>
      </c>
      <c r="L33" s="64">
        <v>2</v>
      </c>
      <c r="M33" s="64">
        <v>4</v>
      </c>
      <c r="N33" s="65">
        <f t="shared" si="8"/>
        <v>26.25</v>
      </c>
      <c r="O33" s="73"/>
      <c r="P33" s="61">
        <f t="shared" si="3"/>
        <v>20</v>
      </c>
      <c r="Q33" s="67">
        <f t="shared" si="4"/>
        <v>507</v>
      </c>
      <c r="R33" s="63">
        <f t="shared" si="5"/>
        <v>234</v>
      </c>
      <c r="S33" s="74">
        <f t="shared" si="6"/>
        <v>6</v>
      </c>
      <c r="T33" s="74">
        <f t="shared" si="7"/>
        <v>36</v>
      </c>
      <c r="U33" s="65">
        <f t="shared" si="2"/>
        <v>25.35</v>
      </c>
    </row>
    <row r="34" spans="1:21" ht="12">
      <c r="A34" s="75" t="s">
        <v>89</v>
      </c>
      <c r="B34" s="125">
        <v>266</v>
      </c>
      <c r="C34" s="176">
        <v>6489</v>
      </c>
      <c r="D34" s="177">
        <v>3062</v>
      </c>
      <c r="E34" s="77">
        <v>159</v>
      </c>
      <c r="F34" s="77">
        <v>1317</v>
      </c>
      <c r="G34" s="78">
        <v>24.394736842105264</v>
      </c>
      <c r="H34" s="79"/>
      <c r="I34" s="76">
        <f>I31+I28+I25+I21+I20+I17+I14+I10+I9</f>
        <v>84</v>
      </c>
      <c r="J34" s="76">
        <f>J31+J28+J25+J21+J20+J17+J14+J10+J9</f>
        <v>1903</v>
      </c>
      <c r="K34" s="80">
        <f>K31+K28+K25+K21+K20+K17+K14+K10+K9</f>
        <v>889</v>
      </c>
      <c r="L34" s="77">
        <f>L31+L28+L25+L21+L20+L17+L14+L10+L9</f>
        <v>12</v>
      </c>
      <c r="M34" s="77">
        <f>M31+M28+M25+M21+M20+M17+M14+M10+M9</f>
        <v>62</v>
      </c>
      <c r="N34" s="78">
        <f t="shared" si="8"/>
        <v>22.654761904761905</v>
      </c>
      <c r="O34" s="79"/>
      <c r="P34" s="76">
        <f t="shared" si="3"/>
        <v>350</v>
      </c>
      <c r="Q34" s="76">
        <f t="shared" si="4"/>
        <v>8392</v>
      </c>
      <c r="R34" s="80">
        <f t="shared" si="5"/>
        <v>3951</v>
      </c>
      <c r="S34" s="77">
        <f t="shared" si="6"/>
        <v>171</v>
      </c>
      <c r="T34" s="77">
        <f t="shared" si="7"/>
        <v>1379</v>
      </c>
      <c r="U34" s="78">
        <f t="shared" si="2"/>
        <v>23.97714285714286</v>
      </c>
    </row>
    <row r="35" spans="1:21" ht="12">
      <c r="A35" s="81" t="s">
        <v>69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C5:G5"/>
    <mergeCell ref="J5:N5"/>
    <mergeCell ref="Q5:U5"/>
    <mergeCell ref="B3:U3"/>
    <mergeCell ref="B4:G4"/>
    <mergeCell ref="I4:N4"/>
    <mergeCell ref="P4:U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D8:U8 O1" numberStoredAsText="1"/>
    <ignoredError sqref="N9:U34 I34:M3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4.753906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66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143" t="s">
        <v>6</v>
      </c>
      <c r="B9" s="51">
        <v>18</v>
      </c>
      <c r="C9" s="51">
        <v>447</v>
      </c>
      <c r="D9" s="57">
        <v>197</v>
      </c>
      <c r="E9" s="53">
        <v>16</v>
      </c>
      <c r="F9" s="53">
        <v>94</v>
      </c>
      <c r="G9" s="54">
        <f aca="true" t="shared" si="0" ref="G9:G34">C9/B9</f>
        <v>24.833333333333332</v>
      </c>
      <c r="H9" s="55"/>
      <c r="I9" s="51">
        <v>7</v>
      </c>
      <c r="J9" s="56">
        <v>153</v>
      </c>
      <c r="K9" s="57">
        <v>65</v>
      </c>
      <c r="L9" s="53"/>
      <c r="M9" s="53">
        <v>8</v>
      </c>
      <c r="N9" s="54">
        <f aca="true" t="shared" si="1" ref="N9:N19">J9/I9</f>
        <v>21.857142857142858</v>
      </c>
      <c r="O9" s="55"/>
      <c r="P9" s="51">
        <f aca="true" t="shared" si="2" ref="P9:P34">I9+B9</f>
        <v>25</v>
      </c>
      <c r="Q9" s="56">
        <f aca="true" t="shared" si="3" ref="Q9:Q34">J9+C9</f>
        <v>600</v>
      </c>
      <c r="R9" s="57">
        <f aca="true" t="shared" si="4" ref="R9:R34">K9+D9</f>
        <v>262</v>
      </c>
      <c r="S9" s="53">
        <f aca="true" t="shared" si="5" ref="S9:S34">L9+E9</f>
        <v>16</v>
      </c>
      <c r="T9" s="53">
        <f aca="true" t="shared" si="6" ref="T9:T34">M9+F9</f>
        <v>102</v>
      </c>
      <c r="U9" s="54">
        <f aca="true" t="shared" si="7" ref="U9:U34">Q9/P9</f>
        <v>24</v>
      </c>
    </row>
    <row r="10" spans="1:21" ht="12">
      <c r="A10" s="143" t="s">
        <v>7</v>
      </c>
      <c r="B10" s="51">
        <f>B11+B12+B13</f>
        <v>47</v>
      </c>
      <c r="C10" s="51">
        <f>C11+C12+C13</f>
        <v>1134</v>
      </c>
      <c r="D10" s="57">
        <f>D11+D12+D13</f>
        <v>551</v>
      </c>
      <c r="E10" s="57">
        <f>E11+E12+E13</f>
        <v>23</v>
      </c>
      <c r="F10" s="57">
        <f>F11+F12+F13</f>
        <v>344</v>
      </c>
      <c r="G10" s="54">
        <f t="shared" si="0"/>
        <v>24.127659574468087</v>
      </c>
      <c r="H10" s="55"/>
      <c r="I10" s="51">
        <v>12</v>
      </c>
      <c r="J10" s="51">
        <f>J11+J12+J13</f>
        <v>291</v>
      </c>
      <c r="K10" s="57">
        <f>K11+K12+K13</f>
        <v>124</v>
      </c>
      <c r="L10" s="57">
        <f>L11+L12+L13</f>
        <v>2</v>
      </c>
      <c r="M10" s="57">
        <f>M11+M12+M13</f>
        <v>4</v>
      </c>
      <c r="N10" s="54">
        <f t="shared" si="1"/>
        <v>24.25</v>
      </c>
      <c r="O10" s="55"/>
      <c r="P10" s="51">
        <f t="shared" si="2"/>
        <v>59</v>
      </c>
      <c r="Q10" s="51">
        <f t="shared" si="3"/>
        <v>1425</v>
      </c>
      <c r="R10" s="57">
        <f t="shared" si="4"/>
        <v>675</v>
      </c>
      <c r="S10" s="57">
        <f t="shared" si="5"/>
        <v>25</v>
      </c>
      <c r="T10" s="57">
        <f t="shared" si="6"/>
        <v>348</v>
      </c>
      <c r="U10" s="54">
        <f t="shared" si="7"/>
        <v>24.152542372881356</v>
      </c>
    </row>
    <row r="11" spans="1:21" ht="12">
      <c r="A11" s="146" t="s">
        <v>27</v>
      </c>
      <c r="B11" s="62">
        <v>24</v>
      </c>
      <c r="C11" s="62">
        <v>572</v>
      </c>
      <c r="D11" s="119">
        <v>275</v>
      </c>
      <c r="E11" s="64">
        <v>14</v>
      </c>
      <c r="F11" s="64">
        <v>202</v>
      </c>
      <c r="G11" s="65">
        <f t="shared" si="0"/>
        <v>23.833333333333332</v>
      </c>
      <c r="H11" s="66"/>
      <c r="I11" s="62">
        <v>7</v>
      </c>
      <c r="J11" s="67">
        <v>171</v>
      </c>
      <c r="K11" s="63">
        <v>75</v>
      </c>
      <c r="L11" s="64"/>
      <c r="M11" s="64">
        <v>3</v>
      </c>
      <c r="N11" s="65">
        <f t="shared" si="1"/>
        <v>24.428571428571427</v>
      </c>
      <c r="O11" s="66"/>
      <c r="P11" s="62">
        <f t="shared" si="2"/>
        <v>31</v>
      </c>
      <c r="Q11" s="67">
        <f t="shared" si="3"/>
        <v>743</v>
      </c>
      <c r="R11" s="63">
        <f t="shared" si="4"/>
        <v>350</v>
      </c>
      <c r="S11" s="64">
        <f t="shared" si="5"/>
        <v>14</v>
      </c>
      <c r="T11" s="64">
        <f t="shared" si="6"/>
        <v>205</v>
      </c>
      <c r="U11" s="65">
        <f t="shared" si="7"/>
        <v>23.967741935483872</v>
      </c>
    </row>
    <row r="12" spans="1:21" ht="12">
      <c r="A12" s="146" t="s">
        <v>28</v>
      </c>
      <c r="B12" s="62">
        <v>14</v>
      </c>
      <c r="C12" s="62">
        <v>341</v>
      </c>
      <c r="D12" s="119">
        <v>169</v>
      </c>
      <c r="E12" s="64">
        <v>3</v>
      </c>
      <c r="F12" s="64">
        <v>74</v>
      </c>
      <c r="G12" s="65">
        <f t="shared" si="0"/>
        <v>24.357142857142858</v>
      </c>
      <c r="H12" s="66"/>
      <c r="I12" s="62">
        <v>2</v>
      </c>
      <c r="J12" s="67">
        <v>57</v>
      </c>
      <c r="K12" s="63">
        <v>23</v>
      </c>
      <c r="L12" s="64"/>
      <c r="M12" s="64">
        <v>1</v>
      </c>
      <c r="N12" s="65">
        <f t="shared" si="1"/>
        <v>28.5</v>
      </c>
      <c r="O12" s="66"/>
      <c r="P12" s="62">
        <f t="shared" si="2"/>
        <v>16</v>
      </c>
      <c r="Q12" s="67">
        <f t="shared" si="3"/>
        <v>398</v>
      </c>
      <c r="R12" s="63">
        <f t="shared" si="4"/>
        <v>192</v>
      </c>
      <c r="S12" s="64">
        <f t="shared" si="5"/>
        <v>3</v>
      </c>
      <c r="T12" s="64">
        <f t="shared" si="6"/>
        <v>75</v>
      </c>
      <c r="U12" s="65">
        <f t="shared" si="7"/>
        <v>24.875</v>
      </c>
    </row>
    <row r="13" spans="1:21" ht="12">
      <c r="A13" s="146" t="s">
        <v>29</v>
      </c>
      <c r="B13" s="62">
        <v>9</v>
      </c>
      <c r="C13" s="62">
        <v>221</v>
      </c>
      <c r="D13" s="119">
        <v>107</v>
      </c>
      <c r="E13" s="64">
        <v>6</v>
      </c>
      <c r="F13" s="64">
        <v>68</v>
      </c>
      <c r="G13" s="65">
        <f t="shared" si="0"/>
        <v>24.555555555555557</v>
      </c>
      <c r="H13" s="66"/>
      <c r="I13" s="62">
        <v>3</v>
      </c>
      <c r="J13" s="67">
        <v>63</v>
      </c>
      <c r="K13" s="63">
        <v>26</v>
      </c>
      <c r="L13" s="64">
        <v>2</v>
      </c>
      <c r="M13" s="64"/>
      <c r="N13" s="65">
        <f t="shared" si="1"/>
        <v>21</v>
      </c>
      <c r="O13" s="66"/>
      <c r="P13" s="62">
        <f t="shared" si="2"/>
        <v>12</v>
      </c>
      <c r="Q13" s="67">
        <f t="shared" si="3"/>
        <v>284</v>
      </c>
      <c r="R13" s="63">
        <f t="shared" si="4"/>
        <v>133</v>
      </c>
      <c r="S13" s="64">
        <f t="shared" si="5"/>
        <v>8</v>
      </c>
      <c r="T13" s="64">
        <f t="shared" si="6"/>
        <v>68</v>
      </c>
      <c r="U13" s="65">
        <f t="shared" si="7"/>
        <v>23.666666666666668</v>
      </c>
    </row>
    <row r="14" spans="1:21" ht="12">
      <c r="A14" s="143" t="s">
        <v>8</v>
      </c>
      <c r="B14" s="51">
        <f>B15+B16</f>
        <v>20</v>
      </c>
      <c r="C14" s="51">
        <f>C15+C16</f>
        <v>502</v>
      </c>
      <c r="D14" s="57">
        <f>D15+D16</f>
        <v>247</v>
      </c>
      <c r="E14" s="57">
        <f>E15+E16</f>
        <v>13</v>
      </c>
      <c r="F14" s="57">
        <f>F15+F16</f>
        <v>91</v>
      </c>
      <c r="G14" s="54">
        <f t="shared" si="0"/>
        <v>25.1</v>
      </c>
      <c r="H14" s="55"/>
      <c r="I14" s="51">
        <v>8</v>
      </c>
      <c r="J14" s="51">
        <f>J15+J16</f>
        <v>214</v>
      </c>
      <c r="K14" s="52">
        <f>K15+K16</f>
        <v>108</v>
      </c>
      <c r="L14" s="57">
        <f>L15+L16</f>
        <v>1</v>
      </c>
      <c r="M14" s="57">
        <f>M15+M16</f>
        <v>9</v>
      </c>
      <c r="N14" s="54">
        <f t="shared" si="1"/>
        <v>26.75</v>
      </c>
      <c r="O14" s="55"/>
      <c r="P14" s="51">
        <f t="shared" si="2"/>
        <v>28</v>
      </c>
      <c r="Q14" s="51">
        <f t="shared" si="3"/>
        <v>716</v>
      </c>
      <c r="R14" s="52">
        <f t="shared" si="4"/>
        <v>355</v>
      </c>
      <c r="S14" s="57">
        <f t="shared" si="5"/>
        <v>14</v>
      </c>
      <c r="T14" s="57">
        <f t="shared" si="6"/>
        <v>100</v>
      </c>
      <c r="U14" s="54">
        <f t="shared" si="7"/>
        <v>25.571428571428573</v>
      </c>
    </row>
    <row r="15" spans="1:23" ht="12">
      <c r="A15" s="147" t="s">
        <v>30</v>
      </c>
      <c r="B15" s="62">
        <v>8</v>
      </c>
      <c r="C15" s="62">
        <v>198</v>
      </c>
      <c r="D15" s="119">
        <v>103</v>
      </c>
      <c r="E15" s="64">
        <v>8</v>
      </c>
      <c r="F15" s="64">
        <v>33</v>
      </c>
      <c r="G15" s="65">
        <f t="shared" si="0"/>
        <v>24.75</v>
      </c>
      <c r="H15" s="68"/>
      <c r="I15" s="69">
        <v>4</v>
      </c>
      <c r="J15" s="67">
        <v>88</v>
      </c>
      <c r="K15" s="63">
        <v>39</v>
      </c>
      <c r="L15" s="70">
        <v>1</v>
      </c>
      <c r="M15" s="64">
        <v>5</v>
      </c>
      <c r="N15" s="65">
        <f t="shared" si="1"/>
        <v>22</v>
      </c>
      <c r="O15" s="68"/>
      <c r="P15" s="69">
        <f t="shared" si="2"/>
        <v>12</v>
      </c>
      <c r="Q15" s="67">
        <f t="shared" si="3"/>
        <v>286</v>
      </c>
      <c r="R15" s="63">
        <f t="shared" si="4"/>
        <v>142</v>
      </c>
      <c r="S15" s="70">
        <f t="shared" si="5"/>
        <v>9</v>
      </c>
      <c r="T15" s="64">
        <f t="shared" si="6"/>
        <v>38</v>
      </c>
      <c r="U15" s="65">
        <f t="shared" si="7"/>
        <v>23.833333333333332</v>
      </c>
      <c r="W15" s="29"/>
    </row>
    <row r="16" spans="1:23" ht="12">
      <c r="A16" s="147" t="s">
        <v>31</v>
      </c>
      <c r="B16" s="62">
        <v>12</v>
      </c>
      <c r="C16" s="62">
        <v>304</v>
      </c>
      <c r="D16" s="119">
        <v>144</v>
      </c>
      <c r="E16" s="64">
        <v>5</v>
      </c>
      <c r="F16" s="64">
        <v>58</v>
      </c>
      <c r="G16" s="65">
        <f t="shared" si="0"/>
        <v>25.333333333333332</v>
      </c>
      <c r="H16" s="68"/>
      <c r="I16" s="69">
        <v>4</v>
      </c>
      <c r="J16" s="67">
        <v>126</v>
      </c>
      <c r="K16" s="63">
        <v>69</v>
      </c>
      <c r="L16" s="70"/>
      <c r="M16" s="64">
        <v>4</v>
      </c>
      <c r="N16" s="65">
        <f t="shared" si="1"/>
        <v>31.5</v>
      </c>
      <c r="O16" s="68"/>
      <c r="P16" s="69">
        <f t="shared" si="2"/>
        <v>16</v>
      </c>
      <c r="Q16" s="67">
        <f t="shared" si="3"/>
        <v>430</v>
      </c>
      <c r="R16" s="63">
        <f t="shared" si="4"/>
        <v>213</v>
      </c>
      <c r="S16" s="70">
        <f t="shared" si="5"/>
        <v>5</v>
      </c>
      <c r="T16" s="64">
        <f t="shared" si="6"/>
        <v>62</v>
      </c>
      <c r="U16" s="65">
        <f t="shared" si="7"/>
        <v>26.875</v>
      </c>
      <c r="W16" s="30"/>
    </row>
    <row r="17" spans="1:21" ht="12">
      <c r="A17" s="143" t="s">
        <v>9</v>
      </c>
      <c r="B17" s="51">
        <f>B18+B19</f>
        <v>26</v>
      </c>
      <c r="C17" s="51">
        <f>C18+C19</f>
        <v>655</v>
      </c>
      <c r="D17" s="57">
        <f>D18+D19</f>
        <v>332</v>
      </c>
      <c r="E17" s="57">
        <f>E18+E19</f>
        <v>16</v>
      </c>
      <c r="F17" s="57">
        <f>F18+F19</f>
        <v>108</v>
      </c>
      <c r="G17" s="54">
        <f t="shared" si="0"/>
        <v>25.192307692307693</v>
      </c>
      <c r="H17" s="55"/>
      <c r="I17" s="51">
        <v>4</v>
      </c>
      <c r="J17" s="51">
        <f>J18+J19</f>
        <v>71</v>
      </c>
      <c r="K17" s="52">
        <f>K18+K19</f>
        <v>35</v>
      </c>
      <c r="L17" s="57">
        <f>L18+L19</f>
        <v>1</v>
      </c>
      <c r="M17" s="57">
        <f>M18+M19</f>
        <v>5</v>
      </c>
      <c r="N17" s="54">
        <f t="shared" si="1"/>
        <v>17.75</v>
      </c>
      <c r="O17" s="55"/>
      <c r="P17" s="51">
        <f t="shared" si="2"/>
        <v>30</v>
      </c>
      <c r="Q17" s="51">
        <f t="shared" si="3"/>
        <v>726</v>
      </c>
      <c r="R17" s="52">
        <f t="shared" si="4"/>
        <v>367</v>
      </c>
      <c r="S17" s="57">
        <f t="shared" si="5"/>
        <v>17</v>
      </c>
      <c r="T17" s="57">
        <f t="shared" si="6"/>
        <v>113</v>
      </c>
      <c r="U17" s="54">
        <f t="shared" si="7"/>
        <v>24.2</v>
      </c>
    </row>
    <row r="18" spans="1:21" ht="12">
      <c r="A18" s="146" t="s">
        <v>32</v>
      </c>
      <c r="B18" s="62">
        <v>14</v>
      </c>
      <c r="C18" s="62">
        <v>350</v>
      </c>
      <c r="D18" s="119">
        <v>183</v>
      </c>
      <c r="E18" s="64">
        <v>9</v>
      </c>
      <c r="F18" s="64">
        <v>57</v>
      </c>
      <c r="G18" s="65">
        <f t="shared" si="0"/>
        <v>25</v>
      </c>
      <c r="H18" s="66"/>
      <c r="I18" s="62">
        <v>2</v>
      </c>
      <c r="J18" s="67">
        <v>32</v>
      </c>
      <c r="K18" s="63">
        <v>15</v>
      </c>
      <c r="L18" s="64">
        <v>1</v>
      </c>
      <c r="M18" s="64">
        <v>1</v>
      </c>
      <c r="N18" s="65">
        <f t="shared" si="1"/>
        <v>16</v>
      </c>
      <c r="O18" s="66"/>
      <c r="P18" s="62">
        <f t="shared" si="2"/>
        <v>16</v>
      </c>
      <c r="Q18" s="67">
        <f t="shared" si="3"/>
        <v>382</v>
      </c>
      <c r="R18" s="63">
        <f t="shared" si="4"/>
        <v>198</v>
      </c>
      <c r="S18" s="64">
        <f t="shared" si="5"/>
        <v>10</v>
      </c>
      <c r="T18" s="64">
        <f t="shared" si="6"/>
        <v>58</v>
      </c>
      <c r="U18" s="65">
        <f t="shared" si="7"/>
        <v>23.875</v>
      </c>
    </row>
    <row r="19" spans="1:21" ht="12">
      <c r="A19" s="146" t="s">
        <v>33</v>
      </c>
      <c r="B19" s="62">
        <v>12</v>
      </c>
      <c r="C19" s="62">
        <v>305</v>
      </c>
      <c r="D19" s="119">
        <v>149</v>
      </c>
      <c r="E19" s="64">
        <v>7</v>
      </c>
      <c r="F19" s="64">
        <v>51</v>
      </c>
      <c r="G19" s="65">
        <f t="shared" si="0"/>
        <v>25.416666666666668</v>
      </c>
      <c r="H19" s="66"/>
      <c r="I19" s="62">
        <v>2</v>
      </c>
      <c r="J19" s="67">
        <v>39</v>
      </c>
      <c r="K19" s="63">
        <v>20</v>
      </c>
      <c r="L19" s="64"/>
      <c r="M19" s="64">
        <v>4</v>
      </c>
      <c r="N19" s="65">
        <f t="shared" si="1"/>
        <v>19.5</v>
      </c>
      <c r="O19" s="66"/>
      <c r="P19" s="62">
        <f t="shared" si="2"/>
        <v>14</v>
      </c>
      <c r="Q19" s="67">
        <f t="shared" si="3"/>
        <v>344</v>
      </c>
      <c r="R19" s="63">
        <f t="shared" si="4"/>
        <v>169</v>
      </c>
      <c r="S19" s="64">
        <f t="shared" si="5"/>
        <v>7</v>
      </c>
      <c r="T19" s="64">
        <f t="shared" si="6"/>
        <v>55</v>
      </c>
      <c r="U19" s="65">
        <f t="shared" si="7"/>
        <v>24.571428571428573</v>
      </c>
    </row>
    <row r="20" spans="1:21" ht="12">
      <c r="A20" s="143" t="s">
        <v>10</v>
      </c>
      <c r="B20" s="51">
        <v>27</v>
      </c>
      <c r="C20" s="51">
        <v>631</v>
      </c>
      <c r="D20" s="57">
        <v>286</v>
      </c>
      <c r="E20" s="164">
        <v>11</v>
      </c>
      <c r="F20" s="164">
        <v>211</v>
      </c>
      <c r="G20" s="54">
        <f t="shared" si="0"/>
        <v>23.37037037037037</v>
      </c>
      <c r="H20" s="55"/>
      <c r="I20" s="71"/>
      <c r="J20" s="67"/>
      <c r="K20" s="63"/>
      <c r="L20" s="53"/>
      <c r="M20" s="53"/>
      <c r="N20" s="54"/>
      <c r="O20" s="55"/>
      <c r="P20" s="71">
        <f t="shared" si="2"/>
        <v>27</v>
      </c>
      <c r="Q20" s="67">
        <f t="shared" si="3"/>
        <v>631</v>
      </c>
      <c r="R20" s="63">
        <f t="shared" si="4"/>
        <v>286</v>
      </c>
      <c r="S20" s="53">
        <f t="shared" si="5"/>
        <v>11</v>
      </c>
      <c r="T20" s="53">
        <f t="shared" si="6"/>
        <v>211</v>
      </c>
      <c r="U20" s="54">
        <f t="shared" si="7"/>
        <v>23.37037037037037</v>
      </c>
    </row>
    <row r="21" spans="1:21" ht="12">
      <c r="A21" s="143" t="s">
        <v>11</v>
      </c>
      <c r="B21" s="51">
        <f>B22+B23+B24</f>
        <v>35</v>
      </c>
      <c r="C21" s="51">
        <f>C22+C23+C24</f>
        <v>840</v>
      </c>
      <c r="D21" s="57">
        <f>D22+D23+D24</f>
        <v>412</v>
      </c>
      <c r="E21" s="57">
        <f>E22+E23+E24</f>
        <v>24</v>
      </c>
      <c r="F21" s="57">
        <f>F22+F23+F24</f>
        <v>76</v>
      </c>
      <c r="G21" s="54">
        <f t="shared" si="0"/>
        <v>24</v>
      </c>
      <c r="H21" s="55"/>
      <c r="I21" s="51">
        <v>21</v>
      </c>
      <c r="J21" s="51">
        <f>J22+J23+J24</f>
        <v>446</v>
      </c>
      <c r="K21" s="52">
        <f>K22+K23+K24</f>
        <v>216</v>
      </c>
      <c r="L21" s="57">
        <f>L22+L23+L24</f>
        <v>2</v>
      </c>
      <c r="M21" s="57">
        <f>M22+M23+M24</f>
        <v>10</v>
      </c>
      <c r="N21" s="54">
        <f>J21/I21</f>
        <v>21.238095238095237</v>
      </c>
      <c r="O21" s="55"/>
      <c r="P21" s="51">
        <f t="shared" si="2"/>
        <v>56</v>
      </c>
      <c r="Q21" s="51">
        <f t="shared" si="3"/>
        <v>1286</v>
      </c>
      <c r="R21" s="52">
        <f t="shared" si="4"/>
        <v>628</v>
      </c>
      <c r="S21" s="57">
        <f t="shared" si="5"/>
        <v>26</v>
      </c>
      <c r="T21" s="57">
        <f t="shared" si="6"/>
        <v>86</v>
      </c>
      <c r="U21" s="54">
        <f t="shared" si="7"/>
        <v>22.964285714285715</v>
      </c>
    </row>
    <row r="22" spans="1:21" ht="12">
      <c r="A22" s="146" t="s">
        <v>34</v>
      </c>
      <c r="B22" s="62">
        <v>7</v>
      </c>
      <c r="C22" s="62">
        <v>164</v>
      </c>
      <c r="D22" s="119">
        <v>65</v>
      </c>
      <c r="E22" s="64">
        <v>5</v>
      </c>
      <c r="F22" s="64">
        <v>4</v>
      </c>
      <c r="G22" s="65">
        <f t="shared" si="0"/>
        <v>23.428571428571427</v>
      </c>
      <c r="H22" s="66"/>
      <c r="I22" s="62">
        <v>4</v>
      </c>
      <c r="J22" s="67">
        <v>74</v>
      </c>
      <c r="K22" s="63">
        <v>32</v>
      </c>
      <c r="L22" s="64">
        <v>1</v>
      </c>
      <c r="M22" s="64">
        <v>6</v>
      </c>
      <c r="N22" s="65">
        <f>J22/I22</f>
        <v>18.5</v>
      </c>
      <c r="O22" s="66"/>
      <c r="P22" s="62">
        <f t="shared" si="2"/>
        <v>11</v>
      </c>
      <c r="Q22" s="67">
        <f t="shared" si="3"/>
        <v>238</v>
      </c>
      <c r="R22" s="63">
        <f t="shared" si="4"/>
        <v>97</v>
      </c>
      <c r="S22" s="64">
        <f t="shared" si="5"/>
        <v>6</v>
      </c>
      <c r="T22" s="64">
        <f t="shared" si="6"/>
        <v>10</v>
      </c>
      <c r="U22" s="65">
        <f t="shared" si="7"/>
        <v>21.636363636363637</v>
      </c>
    </row>
    <row r="23" spans="1:21" ht="12">
      <c r="A23" s="146" t="s">
        <v>35</v>
      </c>
      <c r="B23" s="62">
        <v>8</v>
      </c>
      <c r="C23" s="62">
        <v>196</v>
      </c>
      <c r="D23" s="119">
        <v>105</v>
      </c>
      <c r="E23" s="64">
        <v>7</v>
      </c>
      <c r="F23" s="64">
        <v>16</v>
      </c>
      <c r="G23" s="65">
        <f t="shared" si="0"/>
        <v>24.5</v>
      </c>
      <c r="H23" s="66"/>
      <c r="I23" s="62">
        <v>6</v>
      </c>
      <c r="J23" s="67">
        <v>113</v>
      </c>
      <c r="K23" s="63">
        <v>53</v>
      </c>
      <c r="L23" s="64"/>
      <c r="M23" s="64">
        <v>2</v>
      </c>
      <c r="N23" s="65">
        <f>J23/I23</f>
        <v>18.833333333333332</v>
      </c>
      <c r="O23" s="66"/>
      <c r="P23" s="62">
        <f t="shared" si="2"/>
        <v>14</v>
      </c>
      <c r="Q23" s="67">
        <f t="shared" si="3"/>
        <v>309</v>
      </c>
      <c r="R23" s="63">
        <f t="shared" si="4"/>
        <v>158</v>
      </c>
      <c r="S23" s="64">
        <f t="shared" si="5"/>
        <v>7</v>
      </c>
      <c r="T23" s="64">
        <f t="shared" si="6"/>
        <v>18</v>
      </c>
      <c r="U23" s="65">
        <f t="shared" si="7"/>
        <v>22.071428571428573</v>
      </c>
    </row>
    <row r="24" spans="1:21" ht="12">
      <c r="A24" s="146" t="s">
        <v>36</v>
      </c>
      <c r="B24" s="62">
        <v>20</v>
      </c>
      <c r="C24" s="62">
        <v>480</v>
      </c>
      <c r="D24" s="119">
        <v>242</v>
      </c>
      <c r="E24" s="64">
        <v>12</v>
      </c>
      <c r="F24" s="64">
        <v>56</v>
      </c>
      <c r="G24" s="65">
        <f t="shared" si="0"/>
        <v>24</v>
      </c>
      <c r="H24" s="66"/>
      <c r="I24" s="62">
        <v>11</v>
      </c>
      <c r="J24" s="67">
        <v>259</v>
      </c>
      <c r="K24" s="63">
        <v>131</v>
      </c>
      <c r="L24" s="64">
        <v>1</v>
      </c>
      <c r="M24" s="64">
        <v>2</v>
      </c>
      <c r="N24" s="65">
        <f>J24/I24</f>
        <v>23.545454545454547</v>
      </c>
      <c r="O24" s="66"/>
      <c r="P24" s="62">
        <f t="shared" si="2"/>
        <v>31</v>
      </c>
      <c r="Q24" s="67">
        <f t="shared" si="3"/>
        <v>739</v>
      </c>
      <c r="R24" s="63">
        <f t="shared" si="4"/>
        <v>373</v>
      </c>
      <c r="S24" s="64">
        <f t="shared" si="5"/>
        <v>13</v>
      </c>
      <c r="T24" s="64">
        <f t="shared" si="6"/>
        <v>58</v>
      </c>
      <c r="U24" s="65">
        <f t="shared" si="7"/>
        <v>23.838709677419356</v>
      </c>
    </row>
    <row r="25" spans="1:21" ht="12">
      <c r="A25" s="143" t="s">
        <v>12</v>
      </c>
      <c r="B25" s="51">
        <f>B26+B27</f>
        <v>30</v>
      </c>
      <c r="C25" s="51">
        <f>C26+C27</f>
        <v>704</v>
      </c>
      <c r="D25" s="57">
        <f>D26+D27</f>
        <v>349</v>
      </c>
      <c r="E25" s="57">
        <f>E26+E27</f>
        <v>16</v>
      </c>
      <c r="F25" s="57">
        <f>F26+F27</f>
        <v>156</v>
      </c>
      <c r="G25" s="54">
        <f t="shared" si="0"/>
        <v>23.466666666666665</v>
      </c>
      <c r="H25" s="55"/>
      <c r="I25" s="51">
        <v>8</v>
      </c>
      <c r="J25" s="51">
        <f>J26+J27</f>
        <v>172</v>
      </c>
      <c r="K25" s="52">
        <f>K26+K27</f>
        <v>82</v>
      </c>
      <c r="L25" s="57">
        <f>L26+L27</f>
        <v>0</v>
      </c>
      <c r="M25" s="57">
        <f>M26+M27</f>
        <v>7</v>
      </c>
      <c r="N25" s="54">
        <f>J25/I25</f>
        <v>21.5</v>
      </c>
      <c r="O25" s="55"/>
      <c r="P25" s="51">
        <f t="shared" si="2"/>
        <v>38</v>
      </c>
      <c r="Q25" s="51">
        <f t="shared" si="3"/>
        <v>876</v>
      </c>
      <c r="R25" s="52">
        <f t="shared" si="4"/>
        <v>431</v>
      </c>
      <c r="S25" s="57">
        <f t="shared" si="5"/>
        <v>16</v>
      </c>
      <c r="T25" s="57">
        <f t="shared" si="6"/>
        <v>163</v>
      </c>
      <c r="U25" s="54">
        <f t="shared" si="7"/>
        <v>23.05263157894737</v>
      </c>
    </row>
    <row r="26" spans="1:21" ht="12">
      <c r="A26" s="146" t="s">
        <v>37</v>
      </c>
      <c r="B26" s="62">
        <v>8</v>
      </c>
      <c r="C26" s="62">
        <v>192</v>
      </c>
      <c r="D26" s="119">
        <v>104</v>
      </c>
      <c r="E26" s="64">
        <v>4</v>
      </c>
      <c r="F26" s="64">
        <v>62</v>
      </c>
      <c r="G26" s="65">
        <f t="shared" si="0"/>
        <v>24</v>
      </c>
      <c r="H26" s="66"/>
      <c r="I26" s="62"/>
      <c r="J26" s="67"/>
      <c r="K26" s="63"/>
      <c r="L26" s="64"/>
      <c r="M26" s="64"/>
      <c r="N26" s="65"/>
      <c r="O26" s="66"/>
      <c r="P26" s="62">
        <f t="shared" si="2"/>
        <v>8</v>
      </c>
      <c r="Q26" s="67">
        <f t="shared" si="3"/>
        <v>192</v>
      </c>
      <c r="R26" s="63">
        <f t="shared" si="4"/>
        <v>104</v>
      </c>
      <c r="S26" s="64">
        <f t="shared" si="5"/>
        <v>4</v>
      </c>
      <c r="T26" s="64">
        <f t="shared" si="6"/>
        <v>62</v>
      </c>
      <c r="U26" s="65">
        <f t="shared" si="7"/>
        <v>24</v>
      </c>
    </row>
    <row r="27" spans="1:21" ht="12">
      <c r="A27" s="146" t="s">
        <v>38</v>
      </c>
      <c r="B27" s="62">
        <v>22</v>
      </c>
      <c r="C27" s="62">
        <v>512</v>
      </c>
      <c r="D27" s="119">
        <v>245</v>
      </c>
      <c r="E27" s="64">
        <v>12</v>
      </c>
      <c r="F27" s="64">
        <v>94</v>
      </c>
      <c r="G27" s="65">
        <f t="shared" si="0"/>
        <v>23.272727272727273</v>
      </c>
      <c r="H27" s="66"/>
      <c r="I27" s="62">
        <v>8</v>
      </c>
      <c r="J27" s="67">
        <v>172</v>
      </c>
      <c r="K27" s="63">
        <v>82</v>
      </c>
      <c r="L27" s="64"/>
      <c r="M27" s="64">
        <v>7</v>
      </c>
      <c r="N27" s="65">
        <f aca="true" t="shared" si="8" ref="N27:N34">J27/I27</f>
        <v>21.5</v>
      </c>
      <c r="O27" s="66"/>
      <c r="P27" s="62">
        <f t="shared" si="2"/>
        <v>30</v>
      </c>
      <c r="Q27" s="67">
        <f t="shared" si="3"/>
        <v>684</v>
      </c>
      <c r="R27" s="63">
        <f t="shared" si="4"/>
        <v>327</v>
      </c>
      <c r="S27" s="64">
        <f t="shared" si="5"/>
        <v>12</v>
      </c>
      <c r="T27" s="64">
        <f t="shared" si="6"/>
        <v>101</v>
      </c>
      <c r="U27" s="65">
        <f t="shared" si="7"/>
        <v>22.8</v>
      </c>
    </row>
    <row r="28" spans="1:21" ht="12">
      <c r="A28" s="143" t="s">
        <v>13</v>
      </c>
      <c r="B28" s="51">
        <f>B29+B30</f>
        <v>25</v>
      </c>
      <c r="C28" s="51">
        <f>C29+C30</f>
        <v>619</v>
      </c>
      <c r="D28" s="57">
        <f>D29+D30</f>
        <v>281</v>
      </c>
      <c r="E28" s="57">
        <f>E29+E30</f>
        <v>12</v>
      </c>
      <c r="F28" s="57">
        <f>F29+F30</f>
        <v>87</v>
      </c>
      <c r="G28" s="54">
        <f t="shared" si="0"/>
        <v>24.76</v>
      </c>
      <c r="H28" s="55"/>
      <c r="I28" s="51">
        <v>7</v>
      </c>
      <c r="J28" s="51">
        <f>J29+J30</f>
        <v>153</v>
      </c>
      <c r="K28" s="52">
        <f>K29+K30</f>
        <v>71</v>
      </c>
      <c r="L28" s="57">
        <f>L29+L30</f>
        <v>2</v>
      </c>
      <c r="M28" s="57">
        <f>M29+M30</f>
        <v>4</v>
      </c>
      <c r="N28" s="54">
        <f t="shared" si="8"/>
        <v>21.857142857142858</v>
      </c>
      <c r="O28" s="55"/>
      <c r="P28" s="51">
        <f t="shared" si="2"/>
        <v>32</v>
      </c>
      <c r="Q28" s="51">
        <f t="shared" si="3"/>
        <v>772</v>
      </c>
      <c r="R28" s="52">
        <f t="shared" si="4"/>
        <v>352</v>
      </c>
      <c r="S28" s="57">
        <f t="shared" si="5"/>
        <v>14</v>
      </c>
      <c r="T28" s="57">
        <f t="shared" si="6"/>
        <v>91</v>
      </c>
      <c r="U28" s="54">
        <f t="shared" si="7"/>
        <v>24.125</v>
      </c>
    </row>
    <row r="29" spans="1:21" ht="12">
      <c r="A29" s="146" t="s">
        <v>39</v>
      </c>
      <c r="B29" s="62">
        <v>19</v>
      </c>
      <c r="C29" s="62">
        <v>464</v>
      </c>
      <c r="D29" s="119">
        <v>217</v>
      </c>
      <c r="E29" s="64">
        <v>9</v>
      </c>
      <c r="F29" s="64">
        <v>55</v>
      </c>
      <c r="G29" s="65">
        <f t="shared" si="0"/>
        <v>24.42105263157895</v>
      </c>
      <c r="H29" s="66"/>
      <c r="I29" s="62">
        <v>3</v>
      </c>
      <c r="J29" s="67">
        <v>69</v>
      </c>
      <c r="K29" s="63">
        <v>32</v>
      </c>
      <c r="L29" s="64">
        <v>2</v>
      </c>
      <c r="M29" s="64">
        <v>2</v>
      </c>
      <c r="N29" s="65">
        <f t="shared" si="8"/>
        <v>23</v>
      </c>
      <c r="O29" s="66"/>
      <c r="P29" s="62">
        <f t="shared" si="2"/>
        <v>22</v>
      </c>
      <c r="Q29" s="67">
        <f t="shared" si="3"/>
        <v>533</v>
      </c>
      <c r="R29" s="63">
        <f t="shared" si="4"/>
        <v>249</v>
      </c>
      <c r="S29" s="64">
        <f t="shared" si="5"/>
        <v>11</v>
      </c>
      <c r="T29" s="64">
        <f t="shared" si="6"/>
        <v>57</v>
      </c>
      <c r="U29" s="65">
        <f t="shared" si="7"/>
        <v>24.227272727272727</v>
      </c>
    </row>
    <row r="30" spans="1:21" ht="12">
      <c r="A30" s="146" t="s">
        <v>40</v>
      </c>
      <c r="B30" s="62">
        <v>6</v>
      </c>
      <c r="C30" s="62">
        <v>155</v>
      </c>
      <c r="D30" s="119">
        <v>64</v>
      </c>
      <c r="E30" s="64">
        <v>3</v>
      </c>
      <c r="F30" s="64">
        <v>32</v>
      </c>
      <c r="G30" s="65">
        <f t="shared" si="0"/>
        <v>25.833333333333332</v>
      </c>
      <c r="H30" s="66"/>
      <c r="I30" s="62">
        <v>4</v>
      </c>
      <c r="J30" s="67">
        <v>84</v>
      </c>
      <c r="K30" s="63">
        <v>39</v>
      </c>
      <c r="L30" s="64"/>
      <c r="M30" s="64">
        <v>2</v>
      </c>
      <c r="N30" s="65">
        <f t="shared" si="8"/>
        <v>21</v>
      </c>
      <c r="O30" s="66"/>
      <c r="P30" s="62">
        <f t="shared" si="2"/>
        <v>10</v>
      </c>
      <c r="Q30" s="67">
        <f t="shared" si="3"/>
        <v>239</v>
      </c>
      <c r="R30" s="63">
        <f t="shared" si="4"/>
        <v>103</v>
      </c>
      <c r="S30" s="64">
        <f t="shared" si="5"/>
        <v>3</v>
      </c>
      <c r="T30" s="64">
        <f t="shared" si="6"/>
        <v>34</v>
      </c>
      <c r="U30" s="65">
        <f t="shared" si="7"/>
        <v>23.9</v>
      </c>
    </row>
    <row r="31" spans="1:21" ht="12">
      <c r="A31" s="143" t="s">
        <v>14</v>
      </c>
      <c r="B31" s="51">
        <f>B32+B33</f>
        <v>38</v>
      </c>
      <c r="C31" s="51">
        <f>C32+C33</f>
        <v>922</v>
      </c>
      <c r="D31" s="57">
        <f>D32+D33</f>
        <v>424</v>
      </c>
      <c r="E31" s="57">
        <f>E32+E33</f>
        <v>18</v>
      </c>
      <c r="F31" s="57">
        <f>F32+F33</f>
        <v>134</v>
      </c>
      <c r="G31" s="54">
        <f t="shared" si="0"/>
        <v>24.263157894736842</v>
      </c>
      <c r="H31" s="55"/>
      <c r="I31" s="51">
        <v>17</v>
      </c>
      <c r="J31" s="56">
        <v>376</v>
      </c>
      <c r="K31" s="71">
        <f>K32+K33</f>
        <v>179</v>
      </c>
      <c r="L31" s="57">
        <f>L32+L33</f>
        <v>2</v>
      </c>
      <c r="M31" s="57">
        <f>M32+M33</f>
        <v>8</v>
      </c>
      <c r="N31" s="54">
        <f t="shared" si="8"/>
        <v>22.11764705882353</v>
      </c>
      <c r="O31" s="55"/>
      <c r="P31" s="51">
        <f t="shared" si="2"/>
        <v>55</v>
      </c>
      <c r="Q31" s="56">
        <f t="shared" si="3"/>
        <v>1298</v>
      </c>
      <c r="R31" s="71">
        <f t="shared" si="4"/>
        <v>603</v>
      </c>
      <c r="S31" s="57">
        <f t="shared" si="5"/>
        <v>20</v>
      </c>
      <c r="T31" s="57">
        <f t="shared" si="6"/>
        <v>142</v>
      </c>
      <c r="U31" s="54">
        <f t="shared" si="7"/>
        <v>23.6</v>
      </c>
    </row>
    <row r="32" spans="1:21" ht="12">
      <c r="A32" s="146" t="s">
        <v>41</v>
      </c>
      <c r="B32" s="62">
        <v>25</v>
      </c>
      <c r="C32" s="62">
        <v>602</v>
      </c>
      <c r="D32" s="119">
        <v>278</v>
      </c>
      <c r="E32" s="64">
        <v>15</v>
      </c>
      <c r="F32" s="64">
        <v>78</v>
      </c>
      <c r="G32" s="65">
        <f t="shared" si="0"/>
        <v>24.08</v>
      </c>
      <c r="H32" s="66"/>
      <c r="I32" s="62">
        <v>9</v>
      </c>
      <c r="J32" s="67">
        <v>180</v>
      </c>
      <c r="K32" s="63">
        <v>89</v>
      </c>
      <c r="L32" s="64">
        <v>1</v>
      </c>
      <c r="M32" s="64">
        <v>3</v>
      </c>
      <c r="N32" s="65">
        <f t="shared" si="8"/>
        <v>20</v>
      </c>
      <c r="O32" s="66"/>
      <c r="P32" s="62">
        <f t="shared" si="2"/>
        <v>34</v>
      </c>
      <c r="Q32" s="67">
        <f t="shared" si="3"/>
        <v>782</v>
      </c>
      <c r="R32" s="63">
        <f t="shared" si="4"/>
        <v>367</v>
      </c>
      <c r="S32" s="64">
        <f t="shared" si="5"/>
        <v>16</v>
      </c>
      <c r="T32" s="64">
        <f t="shared" si="6"/>
        <v>81</v>
      </c>
      <c r="U32" s="65">
        <f t="shared" si="7"/>
        <v>23</v>
      </c>
    </row>
    <row r="33" spans="1:21" ht="12">
      <c r="A33" s="154" t="s">
        <v>42</v>
      </c>
      <c r="B33" s="61">
        <v>13</v>
      </c>
      <c r="C33" s="61">
        <v>320</v>
      </c>
      <c r="D33" s="119">
        <v>146</v>
      </c>
      <c r="E33" s="74">
        <v>3</v>
      </c>
      <c r="F33" s="74">
        <v>56</v>
      </c>
      <c r="G33" s="65">
        <f t="shared" si="0"/>
        <v>24.615384615384617</v>
      </c>
      <c r="H33" s="73"/>
      <c r="I33" s="61">
        <v>8</v>
      </c>
      <c r="J33" s="67">
        <v>196</v>
      </c>
      <c r="K33" s="63">
        <v>90</v>
      </c>
      <c r="L33" s="74">
        <v>1</v>
      </c>
      <c r="M33" s="74">
        <v>5</v>
      </c>
      <c r="N33" s="65">
        <f t="shared" si="8"/>
        <v>24.5</v>
      </c>
      <c r="O33" s="73"/>
      <c r="P33" s="61">
        <f t="shared" si="2"/>
        <v>21</v>
      </c>
      <c r="Q33" s="67">
        <f t="shared" si="3"/>
        <v>516</v>
      </c>
      <c r="R33" s="63">
        <f t="shared" si="4"/>
        <v>236</v>
      </c>
      <c r="S33" s="74">
        <f t="shared" si="5"/>
        <v>4</v>
      </c>
      <c r="T33" s="74">
        <f t="shared" si="6"/>
        <v>61</v>
      </c>
      <c r="U33" s="65">
        <f t="shared" si="7"/>
        <v>24.571428571428573</v>
      </c>
    </row>
    <row r="34" spans="1:21" ht="12">
      <c r="A34" s="102" t="s">
        <v>15</v>
      </c>
      <c r="B34" s="76">
        <f>B31+B28+B25+B21+B20+B17+B14+B10+B9</f>
        <v>266</v>
      </c>
      <c r="C34" s="76">
        <f>C31+C28+C25+C21+C20+C17+C14+C10+C9</f>
        <v>6454</v>
      </c>
      <c r="D34" s="77">
        <f>D31+D28+D25+D21+D20+D17+D14+D10+D9</f>
        <v>3079</v>
      </c>
      <c r="E34" s="77">
        <f>E31+E28+E25+E21+E20+E17+E14+E10+E9</f>
        <v>149</v>
      </c>
      <c r="F34" s="77">
        <f>F31+F28+F25+F21+F20+F17+F14+F10+F9</f>
        <v>1301</v>
      </c>
      <c r="G34" s="78">
        <f t="shared" si="0"/>
        <v>24.263157894736842</v>
      </c>
      <c r="H34" s="79"/>
      <c r="I34" s="76">
        <f>I31+I28+I25+I21+I20+I17+I14+I10+I9</f>
        <v>84</v>
      </c>
      <c r="J34" s="76">
        <f>J31+J28+J25+J21+J20+J17+J14+J10+J9</f>
        <v>1876</v>
      </c>
      <c r="K34" s="80">
        <f>K31+K28+K25+K21+K20+K17+K14+K10+K9</f>
        <v>880</v>
      </c>
      <c r="L34" s="77">
        <f>L31+L28+L25+L21+L20+L17+L14+L10+L9</f>
        <v>10</v>
      </c>
      <c r="M34" s="77">
        <f>M31+M28+M25+M21+M20+M17+M14+M10+M9</f>
        <v>55</v>
      </c>
      <c r="N34" s="78">
        <f t="shared" si="8"/>
        <v>22.333333333333332</v>
      </c>
      <c r="O34" s="79"/>
      <c r="P34" s="76">
        <f t="shared" si="2"/>
        <v>350</v>
      </c>
      <c r="Q34" s="76">
        <f t="shared" si="3"/>
        <v>8330</v>
      </c>
      <c r="R34" s="80">
        <f t="shared" si="4"/>
        <v>3959</v>
      </c>
      <c r="S34" s="77">
        <f t="shared" si="5"/>
        <v>159</v>
      </c>
      <c r="T34" s="77">
        <f t="shared" si="6"/>
        <v>1356</v>
      </c>
      <c r="U34" s="78">
        <f t="shared" si="7"/>
        <v>23.8</v>
      </c>
    </row>
    <row r="35" spans="1:21" ht="12">
      <c r="A35" s="81" t="s">
        <v>67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C5:G5"/>
    <mergeCell ref="J5:N5"/>
    <mergeCell ref="Q5:U5"/>
    <mergeCell ref="B3:U3"/>
    <mergeCell ref="B4:G4"/>
    <mergeCell ref="I4:N4"/>
    <mergeCell ref="P4:U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B10:U34 N9:V9" unlockedFormula="1"/>
    <ignoredError sqref="D8:T8 O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4.753906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58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143" t="s">
        <v>6</v>
      </c>
      <c r="B9" s="51">
        <v>18</v>
      </c>
      <c r="C9" s="144">
        <v>441</v>
      </c>
      <c r="D9" s="53">
        <v>197</v>
      </c>
      <c r="E9" s="53">
        <v>14</v>
      </c>
      <c r="F9" s="53">
        <v>82</v>
      </c>
      <c r="G9" s="54">
        <v>24.5</v>
      </c>
      <c r="H9" s="55"/>
      <c r="I9" s="51">
        <v>7</v>
      </c>
      <c r="J9" s="56">
        <v>150</v>
      </c>
      <c r="K9" s="57">
        <v>60</v>
      </c>
      <c r="L9" s="53"/>
      <c r="M9" s="53">
        <v>4</v>
      </c>
      <c r="N9" s="145">
        <v>21.428571428571427</v>
      </c>
      <c r="O9" s="55"/>
      <c r="P9" s="51">
        <f>+B9+I9</f>
        <v>25</v>
      </c>
      <c r="Q9" s="51">
        <f>+C9+J9</f>
        <v>591</v>
      </c>
      <c r="R9" s="57">
        <f>+D9+K9</f>
        <v>257</v>
      </c>
      <c r="S9" s="53">
        <f>+E9+L9</f>
        <v>14</v>
      </c>
      <c r="T9" s="53">
        <f>+F9+M9</f>
        <v>86</v>
      </c>
      <c r="U9" s="54">
        <f aca="true" t="shared" si="0" ref="U9:U34">+Q9/P9</f>
        <v>23.64</v>
      </c>
    </row>
    <row r="10" spans="1:21" ht="12">
      <c r="A10" s="143" t="s">
        <v>7</v>
      </c>
      <c r="B10" s="51">
        <v>47</v>
      </c>
      <c r="C10" s="51">
        <v>1159</v>
      </c>
      <c r="D10" s="57">
        <v>550</v>
      </c>
      <c r="E10" s="57">
        <v>25</v>
      </c>
      <c r="F10" s="57">
        <v>312</v>
      </c>
      <c r="G10" s="54">
        <v>24.659574468085108</v>
      </c>
      <c r="H10" s="55"/>
      <c r="I10" s="51">
        <v>12</v>
      </c>
      <c r="J10" s="56">
        <v>295</v>
      </c>
      <c r="K10" s="57">
        <v>137</v>
      </c>
      <c r="L10" s="51">
        <v>2</v>
      </c>
      <c r="M10" s="162">
        <v>3</v>
      </c>
      <c r="N10" s="145">
        <v>24.583333333333332</v>
      </c>
      <c r="O10" s="55"/>
      <c r="P10" s="51">
        <f aca="true" t="shared" si="1" ref="P10:P34">+B10+I10</f>
        <v>59</v>
      </c>
      <c r="Q10" s="51">
        <f aca="true" t="shared" si="2" ref="Q10:Q34">+C10+J10</f>
        <v>1454</v>
      </c>
      <c r="R10" s="57">
        <f aca="true" t="shared" si="3" ref="R10:R34">+D10+K10</f>
        <v>687</v>
      </c>
      <c r="S10" s="53">
        <f aca="true" t="shared" si="4" ref="S10:S34">+E10+L10</f>
        <v>27</v>
      </c>
      <c r="T10" s="53">
        <f aca="true" t="shared" si="5" ref="T10:T34">+F10+M10</f>
        <v>315</v>
      </c>
      <c r="U10" s="54">
        <f t="shared" si="0"/>
        <v>24.64406779661017</v>
      </c>
    </row>
    <row r="11" spans="1:21" ht="12">
      <c r="A11" s="146" t="s">
        <v>27</v>
      </c>
      <c r="B11" s="62">
        <v>24</v>
      </c>
      <c r="C11" s="137">
        <v>576</v>
      </c>
      <c r="D11" s="64">
        <v>272</v>
      </c>
      <c r="E11" s="64">
        <v>13</v>
      </c>
      <c r="F11" s="64">
        <v>190</v>
      </c>
      <c r="G11" s="65">
        <v>24</v>
      </c>
      <c r="H11" s="66"/>
      <c r="I11" s="62">
        <v>7</v>
      </c>
      <c r="J11" s="67">
        <v>175</v>
      </c>
      <c r="K11" s="119">
        <v>82</v>
      </c>
      <c r="L11" s="64">
        <v>1</v>
      </c>
      <c r="M11" s="64">
        <v>2</v>
      </c>
      <c r="N11" s="138">
        <v>25</v>
      </c>
      <c r="O11" s="66"/>
      <c r="P11" s="62">
        <f t="shared" si="1"/>
        <v>31</v>
      </c>
      <c r="Q11" s="62">
        <f t="shared" si="2"/>
        <v>751</v>
      </c>
      <c r="R11" s="119">
        <f t="shared" si="3"/>
        <v>354</v>
      </c>
      <c r="S11" s="64">
        <f t="shared" si="4"/>
        <v>14</v>
      </c>
      <c r="T11" s="64">
        <f t="shared" si="5"/>
        <v>192</v>
      </c>
      <c r="U11" s="65">
        <f t="shared" si="0"/>
        <v>24.225806451612904</v>
      </c>
    </row>
    <row r="12" spans="1:21" ht="12">
      <c r="A12" s="146" t="s">
        <v>28</v>
      </c>
      <c r="B12" s="62">
        <v>14</v>
      </c>
      <c r="C12" s="137">
        <v>361</v>
      </c>
      <c r="D12" s="64">
        <v>169</v>
      </c>
      <c r="E12" s="64">
        <v>6</v>
      </c>
      <c r="F12" s="64">
        <v>63</v>
      </c>
      <c r="G12" s="65">
        <v>25.785714285714285</v>
      </c>
      <c r="H12" s="66"/>
      <c r="I12" s="62">
        <v>2</v>
      </c>
      <c r="J12" s="67">
        <v>57</v>
      </c>
      <c r="K12" s="119">
        <v>28</v>
      </c>
      <c r="L12" s="64"/>
      <c r="M12" s="64"/>
      <c r="N12" s="138">
        <v>28.5</v>
      </c>
      <c r="O12" s="66"/>
      <c r="P12" s="62">
        <f t="shared" si="1"/>
        <v>16</v>
      </c>
      <c r="Q12" s="62">
        <f t="shared" si="2"/>
        <v>418</v>
      </c>
      <c r="R12" s="119">
        <f t="shared" si="3"/>
        <v>197</v>
      </c>
      <c r="S12" s="64">
        <f t="shared" si="4"/>
        <v>6</v>
      </c>
      <c r="T12" s="64">
        <f t="shared" si="5"/>
        <v>63</v>
      </c>
      <c r="U12" s="65">
        <f t="shared" si="0"/>
        <v>26.125</v>
      </c>
    </row>
    <row r="13" spans="1:21" ht="12">
      <c r="A13" s="146" t="s">
        <v>29</v>
      </c>
      <c r="B13" s="62">
        <v>9</v>
      </c>
      <c r="C13" s="137">
        <v>222</v>
      </c>
      <c r="D13" s="64">
        <v>109</v>
      </c>
      <c r="E13" s="64">
        <v>6</v>
      </c>
      <c r="F13" s="64">
        <v>59</v>
      </c>
      <c r="G13" s="65">
        <v>24.666666666666668</v>
      </c>
      <c r="H13" s="66"/>
      <c r="I13" s="62">
        <v>3</v>
      </c>
      <c r="J13" s="67">
        <v>63</v>
      </c>
      <c r="K13" s="119">
        <v>27</v>
      </c>
      <c r="L13" s="64">
        <v>1</v>
      </c>
      <c r="M13" s="64">
        <v>1</v>
      </c>
      <c r="N13" s="138">
        <v>21</v>
      </c>
      <c r="O13" s="66"/>
      <c r="P13" s="62">
        <f t="shared" si="1"/>
        <v>12</v>
      </c>
      <c r="Q13" s="62">
        <f t="shared" si="2"/>
        <v>285</v>
      </c>
      <c r="R13" s="119">
        <f t="shared" si="3"/>
        <v>136</v>
      </c>
      <c r="S13" s="64">
        <f t="shared" si="4"/>
        <v>7</v>
      </c>
      <c r="T13" s="64">
        <f t="shared" si="5"/>
        <v>60</v>
      </c>
      <c r="U13" s="65">
        <f t="shared" si="0"/>
        <v>23.75</v>
      </c>
    </row>
    <row r="14" spans="1:21" ht="12">
      <c r="A14" s="143" t="s">
        <v>8</v>
      </c>
      <c r="B14" s="51">
        <v>20</v>
      </c>
      <c r="C14" s="51">
        <v>486</v>
      </c>
      <c r="D14" s="57">
        <v>245</v>
      </c>
      <c r="E14" s="57">
        <v>14</v>
      </c>
      <c r="F14" s="57">
        <v>99</v>
      </c>
      <c r="G14" s="54">
        <v>24.3</v>
      </c>
      <c r="H14" s="55"/>
      <c r="I14" s="51">
        <v>8</v>
      </c>
      <c r="J14" s="56">
        <v>201</v>
      </c>
      <c r="K14" s="57">
        <v>102</v>
      </c>
      <c r="L14" s="57"/>
      <c r="M14" s="162">
        <v>14</v>
      </c>
      <c r="N14" s="145">
        <v>25.125</v>
      </c>
      <c r="O14" s="55"/>
      <c r="P14" s="51">
        <f t="shared" si="1"/>
        <v>28</v>
      </c>
      <c r="Q14" s="51">
        <f t="shared" si="2"/>
        <v>687</v>
      </c>
      <c r="R14" s="57">
        <f t="shared" si="3"/>
        <v>347</v>
      </c>
      <c r="S14" s="53">
        <f t="shared" si="4"/>
        <v>14</v>
      </c>
      <c r="T14" s="53">
        <f t="shared" si="5"/>
        <v>113</v>
      </c>
      <c r="U14" s="54">
        <f t="shared" si="0"/>
        <v>24.535714285714285</v>
      </c>
    </row>
    <row r="15" spans="1:23" ht="12">
      <c r="A15" s="147" t="s">
        <v>30</v>
      </c>
      <c r="B15" s="69">
        <v>8</v>
      </c>
      <c r="C15" s="148">
        <v>197</v>
      </c>
      <c r="D15" s="70">
        <v>101</v>
      </c>
      <c r="E15" s="70">
        <v>7</v>
      </c>
      <c r="F15" s="70">
        <v>42</v>
      </c>
      <c r="G15" s="65">
        <v>24.625</v>
      </c>
      <c r="H15" s="68"/>
      <c r="I15" s="69">
        <v>4</v>
      </c>
      <c r="J15" s="67">
        <v>82</v>
      </c>
      <c r="K15" s="119">
        <v>38</v>
      </c>
      <c r="L15" s="70"/>
      <c r="M15" s="64">
        <v>11</v>
      </c>
      <c r="N15" s="138">
        <v>20.5</v>
      </c>
      <c r="O15" s="68"/>
      <c r="P15" s="62">
        <f t="shared" si="1"/>
        <v>12</v>
      </c>
      <c r="Q15" s="62">
        <f t="shared" si="2"/>
        <v>279</v>
      </c>
      <c r="R15" s="119">
        <f t="shared" si="3"/>
        <v>139</v>
      </c>
      <c r="S15" s="64">
        <f t="shared" si="4"/>
        <v>7</v>
      </c>
      <c r="T15" s="64">
        <f t="shared" si="5"/>
        <v>53</v>
      </c>
      <c r="U15" s="149">
        <f t="shared" si="0"/>
        <v>23.25</v>
      </c>
      <c r="W15" s="29"/>
    </row>
    <row r="16" spans="1:23" ht="12">
      <c r="A16" s="147" t="s">
        <v>31</v>
      </c>
      <c r="B16" s="69">
        <v>12</v>
      </c>
      <c r="C16" s="148">
        <v>289</v>
      </c>
      <c r="D16" s="70">
        <v>144</v>
      </c>
      <c r="E16" s="70">
        <v>7</v>
      </c>
      <c r="F16" s="70">
        <v>57</v>
      </c>
      <c r="G16" s="65">
        <v>24.083333333333332</v>
      </c>
      <c r="H16" s="68"/>
      <c r="I16" s="69">
        <v>4</v>
      </c>
      <c r="J16" s="67">
        <v>119</v>
      </c>
      <c r="K16" s="119">
        <v>64</v>
      </c>
      <c r="L16" s="70"/>
      <c r="M16" s="64">
        <v>3</v>
      </c>
      <c r="N16" s="138">
        <v>29.75</v>
      </c>
      <c r="O16" s="68"/>
      <c r="P16" s="62">
        <f t="shared" si="1"/>
        <v>16</v>
      </c>
      <c r="Q16" s="62">
        <f t="shared" si="2"/>
        <v>408</v>
      </c>
      <c r="R16" s="119">
        <f t="shared" si="3"/>
        <v>208</v>
      </c>
      <c r="S16" s="64">
        <f t="shared" si="4"/>
        <v>7</v>
      </c>
      <c r="T16" s="64">
        <f t="shared" si="5"/>
        <v>60</v>
      </c>
      <c r="U16" s="149">
        <f t="shared" si="0"/>
        <v>25.5</v>
      </c>
      <c r="W16" s="30"/>
    </row>
    <row r="17" spans="1:21" ht="12">
      <c r="A17" s="143" t="s">
        <v>9</v>
      </c>
      <c r="B17" s="51">
        <v>26</v>
      </c>
      <c r="C17" s="51">
        <v>643</v>
      </c>
      <c r="D17" s="57">
        <v>322</v>
      </c>
      <c r="E17" s="57">
        <v>16</v>
      </c>
      <c r="F17" s="57">
        <v>88</v>
      </c>
      <c r="G17" s="54">
        <v>24.73076923076923</v>
      </c>
      <c r="H17" s="55"/>
      <c r="I17" s="51">
        <v>4</v>
      </c>
      <c r="J17" s="56">
        <v>70</v>
      </c>
      <c r="K17" s="57">
        <v>26</v>
      </c>
      <c r="L17" s="51">
        <v>1</v>
      </c>
      <c r="M17" s="162">
        <v>2</v>
      </c>
      <c r="N17" s="145">
        <v>17.5</v>
      </c>
      <c r="O17" s="55"/>
      <c r="P17" s="51">
        <f t="shared" si="1"/>
        <v>30</v>
      </c>
      <c r="Q17" s="51">
        <f t="shared" si="2"/>
        <v>713</v>
      </c>
      <c r="R17" s="57">
        <f t="shared" si="3"/>
        <v>348</v>
      </c>
      <c r="S17" s="53">
        <f t="shared" si="4"/>
        <v>17</v>
      </c>
      <c r="T17" s="53">
        <f t="shared" si="5"/>
        <v>90</v>
      </c>
      <c r="U17" s="54">
        <f t="shared" si="0"/>
        <v>23.766666666666666</v>
      </c>
    </row>
    <row r="18" spans="1:21" ht="12">
      <c r="A18" s="146" t="s">
        <v>32</v>
      </c>
      <c r="B18" s="62">
        <v>14</v>
      </c>
      <c r="C18" s="137">
        <v>349</v>
      </c>
      <c r="D18" s="64">
        <v>180</v>
      </c>
      <c r="E18" s="64">
        <v>10</v>
      </c>
      <c r="F18" s="64">
        <v>44</v>
      </c>
      <c r="G18" s="65">
        <v>24.928571428571427</v>
      </c>
      <c r="H18" s="66"/>
      <c r="I18" s="62">
        <v>2</v>
      </c>
      <c r="J18" s="67">
        <v>35</v>
      </c>
      <c r="K18" s="119">
        <v>10</v>
      </c>
      <c r="L18" s="64">
        <v>1</v>
      </c>
      <c r="M18" s="64"/>
      <c r="N18" s="138">
        <v>17.5</v>
      </c>
      <c r="O18" s="66"/>
      <c r="P18" s="62">
        <f t="shared" si="1"/>
        <v>16</v>
      </c>
      <c r="Q18" s="62">
        <f t="shared" si="2"/>
        <v>384</v>
      </c>
      <c r="R18" s="119">
        <f t="shared" si="3"/>
        <v>190</v>
      </c>
      <c r="S18" s="64">
        <f t="shared" si="4"/>
        <v>11</v>
      </c>
      <c r="T18" s="64">
        <f t="shared" si="5"/>
        <v>44</v>
      </c>
      <c r="U18" s="65">
        <f t="shared" si="0"/>
        <v>24</v>
      </c>
    </row>
    <row r="19" spans="1:21" ht="12">
      <c r="A19" s="146" t="s">
        <v>33</v>
      </c>
      <c r="B19" s="62">
        <v>12</v>
      </c>
      <c r="C19" s="137">
        <v>294</v>
      </c>
      <c r="D19" s="64">
        <v>142</v>
      </c>
      <c r="E19" s="64">
        <v>6</v>
      </c>
      <c r="F19" s="64">
        <v>44</v>
      </c>
      <c r="G19" s="65">
        <v>24.5</v>
      </c>
      <c r="H19" s="66"/>
      <c r="I19" s="62">
        <v>2</v>
      </c>
      <c r="J19" s="67">
        <v>35</v>
      </c>
      <c r="K19" s="119">
        <v>16</v>
      </c>
      <c r="L19" s="64"/>
      <c r="M19" s="64">
        <v>2</v>
      </c>
      <c r="N19" s="138">
        <v>17.5</v>
      </c>
      <c r="O19" s="66"/>
      <c r="P19" s="62">
        <f t="shared" si="1"/>
        <v>14</v>
      </c>
      <c r="Q19" s="62">
        <f t="shared" si="2"/>
        <v>329</v>
      </c>
      <c r="R19" s="119">
        <f t="shared" si="3"/>
        <v>158</v>
      </c>
      <c r="S19" s="64">
        <f t="shared" si="4"/>
        <v>6</v>
      </c>
      <c r="T19" s="64">
        <f t="shared" si="5"/>
        <v>46</v>
      </c>
      <c r="U19" s="65">
        <f t="shared" si="0"/>
        <v>23.5</v>
      </c>
    </row>
    <row r="20" spans="1:21" ht="12">
      <c r="A20" s="143" t="s">
        <v>10</v>
      </c>
      <c r="B20" s="51">
        <v>27</v>
      </c>
      <c r="C20" s="144">
        <v>634</v>
      </c>
      <c r="D20" s="53">
        <v>281</v>
      </c>
      <c r="E20" s="53">
        <v>10</v>
      </c>
      <c r="F20" s="53">
        <v>187</v>
      </c>
      <c r="G20" s="54">
        <v>23.48148148148148</v>
      </c>
      <c r="H20" s="55"/>
      <c r="I20" s="71"/>
      <c r="J20" s="67"/>
      <c r="K20" s="119"/>
      <c r="L20" s="53"/>
      <c r="M20" s="53"/>
      <c r="N20" s="145"/>
      <c r="O20" s="55"/>
      <c r="P20" s="51">
        <f t="shared" si="1"/>
        <v>27</v>
      </c>
      <c r="Q20" s="51">
        <f t="shared" si="2"/>
        <v>634</v>
      </c>
      <c r="R20" s="57">
        <f t="shared" si="3"/>
        <v>281</v>
      </c>
      <c r="S20" s="53">
        <f t="shared" si="4"/>
        <v>10</v>
      </c>
      <c r="T20" s="53">
        <f t="shared" si="5"/>
        <v>187</v>
      </c>
      <c r="U20" s="54">
        <f t="shared" si="0"/>
        <v>23.48148148148148</v>
      </c>
    </row>
    <row r="21" spans="1:21" ht="12">
      <c r="A21" s="143" t="s">
        <v>11</v>
      </c>
      <c r="B21" s="153">
        <v>35</v>
      </c>
      <c r="C21" s="153">
        <v>848</v>
      </c>
      <c r="D21" s="160">
        <v>414</v>
      </c>
      <c r="E21" s="160">
        <v>19</v>
      </c>
      <c r="F21" s="160">
        <v>76</v>
      </c>
      <c r="G21" s="54">
        <v>24.228571428571428</v>
      </c>
      <c r="H21" s="55"/>
      <c r="I21" s="51">
        <v>21</v>
      </c>
      <c r="J21" s="56">
        <v>444</v>
      </c>
      <c r="K21" s="57">
        <v>219</v>
      </c>
      <c r="L21" s="57">
        <v>2</v>
      </c>
      <c r="M21" s="162">
        <v>15</v>
      </c>
      <c r="N21" s="145">
        <v>21.142857142857142</v>
      </c>
      <c r="O21" s="55"/>
      <c r="P21" s="51">
        <f t="shared" si="1"/>
        <v>56</v>
      </c>
      <c r="Q21" s="51">
        <f t="shared" si="2"/>
        <v>1292</v>
      </c>
      <c r="R21" s="57">
        <f t="shared" si="3"/>
        <v>633</v>
      </c>
      <c r="S21" s="53">
        <f t="shared" si="4"/>
        <v>21</v>
      </c>
      <c r="T21" s="53">
        <f t="shared" si="5"/>
        <v>91</v>
      </c>
      <c r="U21" s="54">
        <f t="shared" si="0"/>
        <v>23.071428571428573</v>
      </c>
    </row>
    <row r="22" spans="1:21" ht="12">
      <c r="A22" s="146" t="s">
        <v>34</v>
      </c>
      <c r="B22" s="123">
        <v>7</v>
      </c>
      <c r="C22" s="137">
        <v>166</v>
      </c>
      <c r="D22" s="64">
        <v>70</v>
      </c>
      <c r="E22" s="64">
        <v>3</v>
      </c>
      <c r="F22" s="64">
        <v>9</v>
      </c>
      <c r="G22" s="65">
        <v>23.714285714285715</v>
      </c>
      <c r="H22" s="66"/>
      <c r="I22" s="62">
        <v>4</v>
      </c>
      <c r="J22" s="67">
        <v>79</v>
      </c>
      <c r="K22" s="119">
        <v>38</v>
      </c>
      <c r="L22" s="64">
        <v>1</v>
      </c>
      <c r="M22" s="64">
        <v>6</v>
      </c>
      <c r="N22" s="138">
        <v>19.75</v>
      </c>
      <c r="O22" s="66"/>
      <c r="P22" s="62">
        <f t="shared" si="1"/>
        <v>11</v>
      </c>
      <c r="Q22" s="62">
        <f t="shared" si="2"/>
        <v>245</v>
      </c>
      <c r="R22" s="119">
        <f t="shared" si="3"/>
        <v>108</v>
      </c>
      <c r="S22" s="64">
        <f t="shared" si="4"/>
        <v>4</v>
      </c>
      <c r="T22" s="64">
        <f t="shared" si="5"/>
        <v>15</v>
      </c>
      <c r="U22" s="65">
        <f t="shared" si="0"/>
        <v>22.272727272727273</v>
      </c>
    </row>
    <row r="23" spans="1:21" ht="12">
      <c r="A23" s="146" t="s">
        <v>35</v>
      </c>
      <c r="B23" s="123">
        <v>8</v>
      </c>
      <c r="C23" s="137">
        <v>197</v>
      </c>
      <c r="D23" s="64">
        <v>106</v>
      </c>
      <c r="E23" s="64">
        <v>8</v>
      </c>
      <c r="F23" s="64">
        <v>15</v>
      </c>
      <c r="G23" s="65">
        <v>24.625</v>
      </c>
      <c r="H23" s="66"/>
      <c r="I23" s="62">
        <v>6</v>
      </c>
      <c r="J23" s="67">
        <v>113</v>
      </c>
      <c r="K23" s="119">
        <v>58</v>
      </c>
      <c r="L23" s="64"/>
      <c r="M23" s="64">
        <v>3</v>
      </c>
      <c r="N23" s="138">
        <v>18.833333333333332</v>
      </c>
      <c r="O23" s="66"/>
      <c r="P23" s="62">
        <f t="shared" si="1"/>
        <v>14</v>
      </c>
      <c r="Q23" s="62">
        <f t="shared" si="2"/>
        <v>310</v>
      </c>
      <c r="R23" s="119">
        <f t="shared" si="3"/>
        <v>164</v>
      </c>
      <c r="S23" s="64">
        <f t="shared" si="4"/>
        <v>8</v>
      </c>
      <c r="T23" s="64">
        <f t="shared" si="5"/>
        <v>18</v>
      </c>
      <c r="U23" s="65">
        <f t="shared" si="0"/>
        <v>22.142857142857142</v>
      </c>
    </row>
    <row r="24" spans="1:21" ht="12">
      <c r="A24" s="146" t="s">
        <v>36</v>
      </c>
      <c r="B24" s="123">
        <v>20</v>
      </c>
      <c r="C24" s="137">
        <v>485</v>
      </c>
      <c r="D24" s="64">
        <v>238</v>
      </c>
      <c r="E24" s="64">
        <v>8</v>
      </c>
      <c r="F24" s="64">
        <v>52</v>
      </c>
      <c r="G24" s="65">
        <v>24.25</v>
      </c>
      <c r="H24" s="66"/>
      <c r="I24" s="62">
        <v>11</v>
      </c>
      <c r="J24" s="67">
        <v>252</v>
      </c>
      <c r="K24" s="119">
        <v>123</v>
      </c>
      <c r="L24" s="64">
        <v>1</v>
      </c>
      <c r="M24" s="64">
        <v>6</v>
      </c>
      <c r="N24" s="138">
        <v>22.90909090909091</v>
      </c>
      <c r="O24" s="66"/>
      <c r="P24" s="62">
        <f t="shared" si="1"/>
        <v>31</v>
      </c>
      <c r="Q24" s="62">
        <f t="shared" si="2"/>
        <v>737</v>
      </c>
      <c r="R24" s="119">
        <f t="shared" si="3"/>
        <v>361</v>
      </c>
      <c r="S24" s="64">
        <f t="shared" si="4"/>
        <v>9</v>
      </c>
      <c r="T24" s="64">
        <f t="shared" si="5"/>
        <v>58</v>
      </c>
      <c r="U24" s="65">
        <f t="shared" si="0"/>
        <v>23.774193548387096</v>
      </c>
    </row>
    <row r="25" spans="1:21" ht="12">
      <c r="A25" s="143" t="s">
        <v>12</v>
      </c>
      <c r="B25" s="51">
        <v>30</v>
      </c>
      <c r="C25" s="51">
        <v>689</v>
      </c>
      <c r="D25" s="57">
        <v>346</v>
      </c>
      <c r="E25" s="57">
        <v>15</v>
      </c>
      <c r="F25" s="57">
        <v>144</v>
      </c>
      <c r="G25" s="54">
        <v>22.966666666666665</v>
      </c>
      <c r="H25" s="55"/>
      <c r="I25" s="51">
        <v>8</v>
      </c>
      <c r="J25" s="56">
        <v>166</v>
      </c>
      <c r="K25" s="57">
        <v>88</v>
      </c>
      <c r="L25" s="57"/>
      <c r="M25" s="162">
        <v>10</v>
      </c>
      <c r="N25" s="145">
        <v>20.75</v>
      </c>
      <c r="O25" s="55"/>
      <c r="P25" s="51">
        <f t="shared" si="1"/>
        <v>38</v>
      </c>
      <c r="Q25" s="51">
        <f t="shared" si="2"/>
        <v>855</v>
      </c>
      <c r="R25" s="57">
        <f t="shared" si="3"/>
        <v>434</v>
      </c>
      <c r="S25" s="53">
        <f t="shared" si="4"/>
        <v>15</v>
      </c>
      <c r="T25" s="53">
        <f t="shared" si="5"/>
        <v>154</v>
      </c>
      <c r="U25" s="54">
        <f t="shared" si="0"/>
        <v>22.5</v>
      </c>
    </row>
    <row r="26" spans="1:21" ht="12">
      <c r="A26" s="146" t="s">
        <v>37</v>
      </c>
      <c r="B26" s="62">
        <v>8</v>
      </c>
      <c r="C26" s="137">
        <v>192</v>
      </c>
      <c r="D26" s="64">
        <v>99</v>
      </c>
      <c r="E26" s="64">
        <v>4</v>
      </c>
      <c r="F26" s="64">
        <v>52</v>
      </c>
      <c r="G26" s="65">
        <v>24</v>
      </c>
      <c r="H26" s="66"/>
      <c r="I26" s="62"/>
      <c r="J26" s="67"/>
      <c r="K26" s="119"/>
      <c r="L26" s="64"/>
      <c r="M26" s="64"/>
      <c r="N26" s="145"/>
      <c r="O26" s="66"/>
      <c r="P26" s="62">
        <f t="shared" si="1"/>
        <v>8</v>
      </c>
      <c r="Q26" s="62">
        <f t="shared" si="2"/>
        <v>192</v>
      </c>
      <c r="R26" s="119">
        <f t="shared" si="3"/>
        <v>99</v>
      </c>
      <c r="S26" s="64">
        <f t="shared" si="4"/>
        <v>4</v>
      </c>
      <c r="T26" s="64">
        <f t="shared" si="5"/>
        <v>52</v>
      </c>
      <c r="U26" s="65">
        <f t="shared" si="0"/>
        <v>24</v>
      </c>
    </row>
    <row r="27" spans="1:21" ht="12">
      <c r="A27" s="146" t="s">
        <v>38</v>
      </c>
      <c r="B27" s="62">
        <v>22</v>
      </c>
      <c r="C27" s="137">
        <v>497</v>
      </c>
      <c r="D27" s="64">
        <v>247</v>
      </c>
      <c r="E27" s="64">
        <v>11</v>
      </c>
      <c r="F27" s="64">
        <v>92</v>
      </c>
      <c r="G27" s="65">
        <v>22.59090909090909</v>
      </c>
      <c r="H27" s="66"/>
      <c r="I27" s="62">
        <v>8</v>
      </c>
      <c r="J27" s="67">
        <v>166</v>
      </c>
      <c r="K27" s="119">
        <v>88</v>
      </c>
      <c r="L27" s="64"/>
      <c r="M27" s="64">
        <v>10</v>
      </c>
      <c r="N27" s="138">
        <v>20.75</v>
      </c>
      <c r="O27" s="66"/>
      <c r="P27" s="62">
        <f t="shared" si="1"/>
        <v>30</v>
      </c>
      <c r="Q27" s="62">
        <f t="shared" si="2"/>
        <v>663</v>
      </c>
      <c r="R27" s="119">
        <f t="shared" si="3"/>
        <v>335</v>
      </c>
      <c r="S27" s="64">
        <f t="shared" si="4"/>
        <v>11</v>
      </c>
      <c r="T27" s="64">
        <f t="shared" si="5"/>
        <v>102</v>
      </c>
      <c r="U27" s="65">
        <f t="shared" si="0"/>
        <v>22.1</v>
      </c>
    </row>
    <row r="28" spans="1:21" ht="12">
      <c r="A28" s="143" t="s">
        <v>13</v>
      </c>
      <c r="B28" s="51">
        <v>24</v>
      </c>
      <c r="C28" s="51">
        <v>567</v>
      </c>
      <c r="D28" s="57">
        <v>256</v>
      </c>
      <c r="E28" s="57">
        <v>14</v>
      </c>
      <c r="F28" s="57">
        <v>78</v>
      </c>
      <c r="G28" s="54">
        <v>23.625</v>
      </c>
      <c r="H28" s="55"/>
      <c r="I28" s="51">
        <v>7</v>
      </c>
      <c r="J28" s="56">
        <v>159</v>
      </c>
      <c r="K28" s="57">
        <v>78</v>
      </c>
      <c r="L28" s="51"/>
      <c r="M28" s="162">
        <v>3</v>
      </c>
      <c r="N28" s="145">
        <v>22.714285714285715</v>
      </c>
      <c r="O28" s="55"/>
      <c r="P28" s="51">
        <f t="shared" si="1"/>
        <v>31</v>
      </c>
      <c r="Q28" s="51">
        <f t="shared" si="2"/>
        <v>726</v>
      </c>
      <c r="R28" s="57">
        <f t="shared" si="3"/>
        <v>334</v>
      </c>
      <c r="S28" s="53">
        <f t="shared" si="4"/>
        <v>14</v>
      </c>
      <c r="T28" s="53">
        <f t="shared" si="5"/>
        <v>81</v>
      </c>
      <c r="U28" s="54">
        <f t="shared" si="0"/>
        <v>23.419354838709676</v>
      </c>
    </row>
    <row r="29" spans="1:21" ht="12">
      <c r="A29" s="146" t="s">
        <v>39</v>
      </c>
      <c r="B29" s="62">
        <v>18</v>
      </c>
      <c r="C29" s="137">
        <v>442</v>
      </c>
      <c r="D29" s="64">
        <v>210</v>
      </c>
      <c r="E29" s="64">
        <v>12</v>
      </c>
      <c r="F29" s="64">
        <v>46</v>
      </c>
      <c r="G29" s="65">
        <v>24.555555555555557</v>
      </c>
      <c r="H29" s="66"/>
      <c r="I29" s="62">
        <v>3</v>
      </c>
      <c r="J29" s="67">
        <v>79</v>
      </c>
      <c r="K29" s="119">
        <v>37</v>
      </c>
      <c r="L29" s="64"/>
      <c r="M29" s="64">
        <v>2</v>
      </c>
      <c r="N29" s="138">
        <v>26.333333333333332</v>
      </c>
      <c r="O29" s="66"/>
      <c r="P29" s="62">
        <f t="shared" si="1"/>
        <v>21</v>
      </c>
      <c r="Q29" s="62">
        <f t="shared" si="2"/>
        <v>521</v>
      </c>
      <c r="R29" s="119">
        <f t="shared" si="3"/>
        <v>247</v>
      </c>
      <c r="S29" s="64">
        <f t="shared" si="4"/>
        <v>12</v>
      </c>
      <c r="T29" s="64">
        <f t="shared" si="5"/>
        <v>48</v>
      </c>
      <c r="U29" s="65">
        <f t="shared" si="0"/>
        <v>24.80952380952381</v>
      </c>
    </row>
    <row r="30" spans="1:21" ht="12">
      <c r="A30" s="146" t="s">
        <v>40</v>
      </c>
      <c r="B30" s="62">
        <v>6</v>
      </c>
      <c r="C30" s="137">
        <v>125</v>
      </c>
      <c r="D30" s="64">
        <v>46</v>
      </c>
      <c r="E30" s="64">
        <v>2</v>
      </c>
      <c r="F30" s="64">
        <v>32</v>
      </c>
      <c r="G30" s="65">
        <v>20.833333333333332</v>
      </c>
      <c r="H30" s="66"/>
      <c r="I30" s="62">
        <v>4</v>
      </c>
      <c r="J30" s="67">
        <v>80</v>
      </c>
      <c r="K30" s="119">
        <v>41</v>
      </c>
      <c r="L30" s="64"/>
      <c r="M30" s="64">
        <v>1</v>
      </c>
      <c r="N30" s="138">
        <v>20</v>
      </c>
      <c r="O30" s="66"/>
      <c r="P30" s="62">
        <f t="shared" si="1"/>
        <v>10</v>
      </c>
      <c r="Q30" s="62">
        <f t="shared" si="2"/>
        <v>205</v>
      </c>
      <c r="R30" s="119">
        <f t="shared" si="3"/>
        <v>87</v>
      </c>
      <c r="S30" s="64">
        <f t="shared" si="4"/>
        <v>2</v>
      </c>
      <c r="T30" s="64">
        <f t="shared" si="5"/>
        <v>33</v>
      </c>
      <c r="U30" s="65">
        <f t="shared" si="0"/>
        <v>20.5</v>
      </c>
    </row>
    <row r="31" spans="1:21" ht="12">
      <c r="A31" s="143" t="s">
        <v>14</v>
      </c>
      <c r="B31" s="51">
        <v>36</v>
      </c>
      <c r="C31" s="144">
        <v>882</v>
      </c>
      <c r="D31" s="53">
        <v>406</v>
      </c>
      <c r="E31" s="53">
        <v>20</v>
      </c>
      <c r="F31" s="53">
        <v>123</v>
      </c>
      <c r="G31" s="54">
        <v>24.5</v>
      </c>
      <c r="H31" s="55"/>
      <c r="I31" s="51">
        <v>16</v>
      </c>
      <c r="J31" s="56">
        <v>368</v>
      </c>
      <c r="K31" s="57">
        <v>183</v>
      </c>
      <c r="L31" s="57">
        <v>2</v>
      </c>
      <c r="M31" s="162">
        <v>7</v>
      </c>
      <c r="N31" s="145">
        <v>23</v>
      </c>
      <c r="O31" s="55"/>
      <c r="P31" s="51">
        <f t="shared" si="1"/>
        <v>52</v>
      </c>
      <c r="Q31" s="51">
        <f t="shared" si="2"/>
        <v>1250</v>
      </c>
      <c r="R31" s="57">
        <f t="shared" si="3"/>
        <v>589</v>
      </c>
      <c r="S31" s="53">
        <f t="shared" si="4"/>
        <v>22</v>
      </c>
      <c r="T31" s="53">
        <f t="shared" si="5"/>
        <v>130</v>
      </c>
      <c r="U31" s="54">
        <f t="shared" si="0"/>
        <v>24.03846153846154</v>
      </c>
    </row>
    <row r="32" spans="1:21" ht="12">
      <c r="A32" s="146" t="s">
        <v>41</v>
      </c>
      <c r="B32" s="62">
        <v>24</v>
      </c>
      <c r="C32" s="137">
        <v>576</v>
      </c>
      <c r="D32" s="64">
        <v>269</v>
      </c>
      <c r="E32" s="64">
        <v>19</v>
      </c>
      <c r="F32" s="64">
        <v>71</v>
      </c>
      <c r="G32" s="65">
        <v>24</v>
      </c>
      <c r="H32" s="66"/>
      <c r="I32" s="62">
        <v>9</v>
      </c>
      <c r="J32" s="67">
        <v>181</v>
      </c>
      <c r="K32" s="119">
        <v>94</v>
      </c>
      <c r="L32" s="64"/>
      <c r="M32" s="64">
        <v>2</v>
      </c>
      <c r="N32" s="138">
        <v>20.11111111111111</v>
      </c>
      <c r="O32" s="66"/>
      <c r="P32" s="62">
        <f t="shared" si="1"/>
        <v>33</v>
      </c>
      <c r="Q32" s="62">
        <f t="shared" si="2"/>
        <v>757</v>
      </c>
      <c r="R32" s="119">
        <f t="shared" si="3"/>
        <v>363</v>
      </c>
      <c r="S32" s="64">
        <f t="shared" si="4"/>
        <v>19</v>
      </c>
      <c r="T32" s="64">
        <f t="shared" si="5"/>
        <v>73</v>
      </c>
      <c r="U32" s="65">
        <f t="shared" si="0"/>
        <v>22.939393939393938</v>
      </c>
    </row>
    <row r="33" spans="1:21" ht="12">
      <c r="A33" s="154" t="s">
        <v>42</v>
      </c>
      <c r="B33" s="61">
        <v>12</v>
      </c>
      <c r="C33" s="155">
        <v>306</v>
      </c>
      <c r="D33" s="74">
        <v>137</v>
      </c>
      <c r="E33" s="74">
        <v>1</v>
      </c>
      <c r="F33" s="74">
        <v>52</v>
      </c>
      <c r="G33" s="65">
        <v>25.5</v>
      </c>
      <c r="H33" s="73"/>
      <c r="I33" s="61">
        <v>7</v>
      </c>
      <c r="J33" s="67">
        <v>187</v>
      </c>
      <c r="K33" s="119">
        <v>89</v>
      </c>
      <c r="L33" s="74">
        <v>2</v>
      </c>
      <c r="M33" s="74">
        <v>5</v>
      </c>
      <c r="N33" s="138">
        <v>26.714285714285715</v>
      </c>
      <c r="O33" s="73"/>
      <c r="P33" s="62">
        <f t="shared" si="1"/>
        <v>19</v>
      </c>
      <c r="Q33" s="62">
        <f t="shared" si="2"/>
        <v>493</v>
      </c>
      <c r="R33" s="119">
        <f t="shared" si="3"/>
        <v>226</v>
      </c>
      <c r="S33" s="64">
        <f t="shared" si="4"/>
        <v>3</v>
      </c>
      <c r="T33" s="64">
        <f t="shared" si="5"/>
        <v>57</v>
      </c>
      <c r="U33" s="156">
        <f t="shared" si="0"/>
        <v>25.94736842105263</v>
      </c>
    </row>
    <row r="34" spans="1:21" ht="12">
      <c r="A34" s="102" t="s">
        <v>15</v>
      </c>
      <c r="B34" s="125">
        <v>263</v>
      </c>
      <c r="C34" s="125">
        <v>6349</v>
      </c>
      <c r="D34" s="126">
        <v>3017</v>
      </c>
      <c r="E34" s="126">
        <v>147</v>
      </c>
      <c r="F34" s="126">
        <v>1189</v>
      </c>
      <c r="G34" s="78">
        <v>24.140684410646386</v>
      </c>
      <c r="H34" s="79"/>
      <c r="I34" s="125">
        <v>83</v>
      </c>
      <c r="J34" s="163">
        <v>1853</v>
      </c>
      <c r="K34" s="77">
        <v>893</v>
      </c>
      <c r="L34" s="126">
        <v>7</v>
      </c>
      <c r="M34" s="126">
        <v>58</v>
      </c>
      <c r="N34" s="158">
        <v>22.325301204819276</v>
      </c>
      <c r="O34" s="79"/>
      <c r="P34" s="76">
        <f t="shared" si="1"/>
        <v>346</v>
      </c>
      <c r="Q34" s="76">
        <f t="shared" si="2"/>
        <v>8202</v>
      </c>
      <c r="R34" s="77">
        <f t="shared" si="3"/>
        <v>3910</v>
      </c>
      <c r="S34" s="161">
        <f t="shared" si="4"/>
        <v>154</v>
      </c>
      <c r="T34" s="161">
        <f t="shared" si="5"/>
        <v>1247</v>
      </c>
      <c r="U34" s="78">
        <f t="shared" si="0"/>
        <v>23.705202312138727</v>
      </c>
    </row>
    <row r="35" spans="1:21" ht="12">
      <c r="A35" s="81" t="s">
        <v>55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C5:G5"/>
    <mergeCell ref="J5:N5"/>
    <mergeCell ref="Q5:U5"/>
    <mergeCell ref="B3:U3"/>
    <mergeCell ref="B4:G4"/>
    <mergeCell ref="I4:N4"/>
    <mergeCell ref="P4:U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D8:T8 O1" numberStoredAsText="1"/>
    <ignoredError sqref="P9:U35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4.753906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59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143" t="s">
        <v>6</v>
      </c>
      <c r="B9" s="51">
        <v>18</v>
      </c>
      <c r="C9" s="144">
        <v>443</v>
      </c>
      <c r="D9" s="53">
        <v>194</v>
      </c>
      <c r="E9" s="53">
        <v>16</v>
      </c>
      <c r="F9" s="53">
        <v>68</v>
      </c>
      <c r="G9" s="54">
        <f aca="true" t="shared" si="0" ref="G9:G34">+C9/B9</f>
        <v>24.61111111111111</v>
      </c>
      <c r="H9" s="55"/>
      <c r="I9" s="51">
        <v>7</v>
      </c>
      <c r="J9" s="56">
        <v>160</v>
      </c>
      <c r="K9" s="57">
        <v>70</v>
      </c>
      <c r="L9" s="53"/>
      <c r="M9" s="53">
        <v>7</v>
      </c>
      <c r="N9" s="145">
        <f aca="true" t="shared" si="1" ref="N9:N19">+J9/I9</f>
        <v>22.857142857142858</v>
      </c>
      <c r="O9" s="55"/>
      <c r="P9" s="51">
        <f aca="true" t="shared" si="2" ref="P9:P34">+B9+I9</f>
        <v>25</v>
      </c>
      <c r="Q9" s="51">
        <f aca="true" t="shared" si="3" ref="Q9:Q34">+C9+J9</f>
        <v>603</v>
      </c>
      <c r="R9" s="57">
        <f aca="true" t="shared" si="4" ref="R9:R34">+D9+K9</f>
        <v>264</v>
      </c>
      <c r="S9" s="53">
        <f aca="true" t="shared" si="5" ref="S9:S34">+E9+L9</f>
        <v>16</v>
      </c>
      <c r="T9" s="53">
        <f aca="true" t="shared" si="6" ref="T9:T34">+F9+M9</f>
        <v>75</v>
      </c>
      <c r="U9" s="54">
        <f aca="true" t="shared" si="7" ref="U9:U34">+Q9/P9</f>
        <v>24.12</v>
      </c>
    </row>
    <row r="10" spans="1:21" ht="12">
      <c r="A10" s="143" t="s">
        <v>7</v>
      </c>
      <c r="B10" s="51">
        <v>47</v>
      </c>
      <c r="C10" s="51">
        <v>1155</v>
      </c>
      <c r="D10" s="57">
        <v>549</v>
      </c>
      <c r="E10" s="57">
        <v>25</v>
      </c>
      <c r="F10" s="57">
        <v>273</v>
      </c>
      <c r="G10" s="54">
        <f t="shared" si="0"/>
        <v>24.574468085106382</v>
      </c>
      <c r="H10" s="55"/>
      <c r="I10" s="51">
        <v>11</v>
      </c>
      <c r="J10" s="56">
        <v>283</v>
      </c>
      <c r="K10" s="57">
        <v>146</v>
      </c>
      <c r="L10" s="51">
        <v>2</v>
      </c>
      <c r="M10" s="162">
        <f>+M11+M12+M13</f>
        <v>7</v>
      </c>
      <c r="N10" s="145">
        <f t="shared" si="1"/>
        <v>25.727272727272727</v>
      </c>
      <c r="O10" s="55"/>
      <c r="P10" s="51">
        <f t="shared" si="2"/>
        <v>58</v>
      </c>
      <c r="Q10" s="51">
        <f t="shared" si="3"/>
        <v>1438</v>
      </c>
      <c r="R10" s="57">
        <f t="shared" si="4"/>
        <v>695</v>
      </c>
      <c r="S10" s="53">
        <f t="shared" si="5"/>
        <v>27</v>
      </c>
      <c r="T10" s="53">
        <f t="shared" si="6"/>
        <v>280</v>
      </c>
      <c r="U10" s="54">
        <f t="shared" si="7"/>
        <v>24.79310344827586</v>
      </c>
    </row>
    <row r="11" spans="1:21" ht="12">
      <c r="A11" s="146" t="s">
        <v>27</v>
      </c>
      <c r="B11" s="62">
        <v>24</v>
      </c>
      <c r="C11" s="137">
        <v>578</v>
      </c>
      <c r="D11" s="64">
        <v>265</v>
      </c>
      <c r="E11" s="64">
        <v>15</v>
      </c>
      <c r="F11" s="64">
        <v>173</v>
      </c>
      <c r="G11" s="65">
        <f t="shared" si="0"/>
        <v>24.083333333333332</v>
      </c>
      <c r="H11" s="66"/>
      <c r="I11" s="62">
        <v>7</v>
      </c>
      <c r="J11" s="67">
        <v>167</v>
      </c>
      <c r="K11" s="119">
        <v>85</v>
      </c>
      <c r="L11" s="64">
        <v>1</v>
      </c>
      <c r="M11" s="64">
        <v>1</v>
      </c>
      <c r="N11" s="138">
        <f t="shared" si="1"/>
        <v>23.857142857142858</v>
      </c>
      <c r="O11" s="66"/>
      <c r="P11" s="62">
        <f t="shared" si="2"/>
        <v>31</v>
      </c>
      <c r="Q11" s="62">
        <f t="shared" si="3"/>
        <v>745</v>
      </c>
      <c r="R11" s="119">
        <f t="shared" si="4"/>
        <v>350</v>
      </c>
      <c r="S11" s="64">
        <f t="shared" si="5"/>
        <v>16</v>
      </c>
      <c r="T11" s="64">
        <f t="shared" si="6"/>
        <v>174</v>
      </c>
      <c r="U11" s="65">
        <f t="shared" si="7"/>
        <v>24.032258064516128</v>
      </c>
    </row>
    <row r="12" spans="1:21" ht="12">
      <c r="A12" s="146" t="s">
        <v>28</v>
      </c>
      <c r="B12" s="62">
        <v>14</v>
      </c>
      <c r="C12" s="137">
        <v>354</v>
      </c>
      <c r="D12" s="64">
        <v>179</v>
      </c>
      <c r="E12" s="64">
        <v>7</v>
      </c>
      <c r="F12" s="64">
        <v>53</v>
      </c>
      <c r="G12" s="65">
        <f t="shared" si="0"/>
        <v>25.285714285714285</v>
      </c>
      <c r="H12" s="66"/>
      <c r="I12" s="62">
        <v>2</v>
      </c>
      <c r="J12" s="67">
        <v>60</v>
      </c>
      <c r="K12" s="119">
        <v>35</v>
      </c>
      <c r="L12" s="64"/>
      <c r="M12" s="64">
        <v>4</v>
      </c>
      <c r="N12" s="138">
        <f t="shared" si="1"/>
        <v>30</v>
      </c>
      <c r="O12" s="66"/>
      <c r="P12" s="62">
        <f t="shared" si="2"/>
        <v>16</v>
      </c>
      <c r="Q12" s="62">
        <f t="shared" si="3"/>
        <v>414</v>
      </c>
      <c r="R12" s="119">
        <f t="shared" si="4"/>
        <v>214</v>
      </c>
      <c r="S12" s="64">
        <f t="shared" si="5"/>
        <v>7</v>
      </c>
      <c r="T12" s="64">
        <f t="shared" si="6"/>
        <v>57</v>
      </c>
      <c r="U12" s="65">
        <f t="shared" si="7"/>
        <v>25.875</v>
      </c>
    </row>
    <row r="13" spans="1:21" ht="12">
      <c r="A13" s="146" t="s">
        <v>29</v>
      </c>
      <c r="B13" s="62">
        <v>9</v>
      </c>
      <c r="C13" s="137">
        <v>223</v>
      </c>
      <c r="D13" s="64">
        <v>105</v>
      </c>
      <c r="E13" s="64">
        <v>3</v>
      </c>
      <c r="F13" s="64">
        <v>47</v>
      </c>
      <c r="G13" s="65">
        <f t="shared" si="0"/>
        <v>24.77777777777778</v>
      </c>
      <c r="H13" s="66"/>
      <c r="I13" s="62">
        <v>2</v>
      </c>
      <c r="J13" s="67">
        <v>56</v>
      </c>
      <c r="K13" s="119">
        <v>26</v>
      </c>
      <c r="L13" s="64">
        <v>1</v>
      </c>
      <c r="M13" s="64">
        <v>2</v>
      </c>
      <c r="N13" s="138">
        <f t="shared" si="1"/>
        <v>28</v>
      </c>
      <c r="O13" s="66"/>
      <c r="P13" s="62">
        <f t="shared" si="2"/>
        <v>11</v>
      </c>
      <c r="Q13" s="62">
        <f t="shared" si="3"/>
        <v>279</v>
      </c>
      <c r="R13" s="119">
        <f t="shared" si="4"/>
        <v>131</v>
      </c>
      <c r="S13" s="64">
        <f t="shared" si="5"/>
        <v>4</v>
      </c>
      <c r="T13" s="64">
        <f t="shared" si="6"/>
        <v>49</v>
      </c>
      <c r="U13" s="65">
        <f t="shared" si="7"/>
        <v>25.363636363636363</v>
      </c>
    </row>
    <row r="14" spans="1:21" ht="12">
      <c r="A14" s="143" t="s">
        <v>8</v>
      </c>
      <c r="B14" s="51">
        <v>20</v>
      </c>
      <c r="C14" s="51">
        <v>476</v>
      </c>
      <c r="D14" s="57">
        <v>238</v>
      </c>
      <c r="E14" s="57">
        <v>11</v>
      </c>
      <c r="F14" s="57">
        <v>96</v>
      </c>
      <c r="G14" s="54">
        <f t="shared" si="0"/>
        <v>23.8</v>
      </c>
      <c r="H14" s="55"/>
      <c r="I14" s="51">
        <v>9</v>
      </c>
      <c r="J14" s="56">
        <v>224</v>
      </c>
      <c r="K14" s="57">
        <v>113</v>
      </c>
      <c r="L14" s="57">
        <v>1</v>
      </c>
      <c r="M14" s="162">
        <f>+M15+M16</f>
        <v>15</v>
      </c>
      <c r="N14" s="145">
        <f t="shared" si="1"/>
        <v>24.88888888888889</v>
      </c>
      <c r="O14" s="55"/>
      <c r="P14" s="51">
        <f t="shared" si="2"/>
        <v>29</v>
      </c>
      <c r="Q14" s="51">
        <f t="shared" si="3"/>
        <v>700</v>
      </c>
      <c r="R14" s="57">
        <f t="shared" si="4"/>
        <v>351</v>
      </c>
      <c r="S14" s="53">
        <f t="shared" si="5"/>
        <v>12</v>
      </c>
      <c r="T14" s="53">
        <f t="shared" si="6"/>
        <v>111</v>
      </c>
      <c r="U14" s="54">
        <f t="shared" si="7"/>
        <v>24.137931034482758</v>
      </c>
    </row>
    <row r="15" spans="1:23" ht="12">
      <c r="A15" s="147" t="s">
        <v>30</v>
      </c>
      <c r="B15" s="69">
        <v>8</v>
      </c>
      <c r="C15" s="148">
        <v>194</v>
      </c>
      <c r="D15" s="70">
        <v>96</v>
      </c>
      <c r="E15" s="70">
        <v>4</v>
      </c>
      <c r="F15" s="70">
        <v>48</v>
      </c>
      <c r="G15" s="65">
        <f t="shared" si="0"/>
        <v>24.25</v>
      </c>
      <c r="H15" s="68"/>
      <c r="I15" s="69">
        <v>4</v>
      </c>
      <c r="J15" s="67">
        <v>88</v>
      </c>
      <c r="K15" s="119">
        <v>45</v>
      </c>
      <c r="L15" s="70">
        <v>1</v>
      </c>
      <c r="M15" s="64">
        <v>9</v>
      </c>
      <c r="N15" s="138">
        <f t="shared" si="1"/>
        <v>22</v>
      </c>
      <c r="O15" s="68"/>
      <c r="P15" s="62">
        <f t="shared" si="2"/>
        <v>12</v>
      </c>
      <c r="Q15" s="62">
        <f t="shared" si="3"/>
        <v>282</v>
      </c>
      <c r="R15" s="119">
        <f t="shared" si="4"/>
        <v>141</v>
      </c>
      <c r="S15" s="64">
        <f t="shared" si="5"/>
        <v>5</v>
      </c>
      <c r="T15" s="64">
        <f t="shared" si="6"/>
        <v>57</v>
      </c>
      <c r="U15" s="149">
        <f t="shared" si="7"/>
        <v>23.5</v>
      </c>
      <c r="W15" s="29"/>
    </row>
    <row r="16" spans="1:23" ht="12">
      <c r="A16" s="147" t="s">
        <v>31</v>
      </c>
      <c r="B16" s="69">
        <v>12</v>
      </c>
      <c r="C16" s="148">
        <v>282</v>
      </c>
      <c r="D16" s="70">
        <v>142</v>
      </c>
      <c r="E16" s="70">
        <v>7</v>
      </c>
      <c r="F16" s="70">
        <v>48</v>
      </c>
      <c r="G16" s="65">
        <f t="shared" si="0"/>
        <v>23.5</v>
      </c>
      <c r="H16" s="68"/>
      <c r="I16" s="69">
        <v>5</v>
      </c>
      <c r="J16" s="67">
        <v>136</v>
      </c>
      <c r="K16" s="119">
        <v>68</v>
      </c>
      <c r="L16" s="70"/>
      <c r="M16" s="64">
        <v>6</v>
      </c>
      <c r="N16" s="138">
        <f t="shared" si="1"/>
        <v>27.2</v>
      </c>
      <c r="O16" s="68"/>
      <c r="P16" s="62">
        <f t="shared" si="2"/>
        <v>17</v>
      </c>
      <c r="Q16" s="62">
        <f t="shared" si="3"/>
        <v>418</v>
      </c>
      <c r="R16" s="119">
        <f t="shared" si="4"/>
        <v>210</v>
      </c>
      <c r="S16" s="64">
        <f t="shared" si="5"/>
        <v>7</v>
      </c>
      <c r="T16" s="64">
        <f t="shared" si="6"/>
        <v>54</v>
      </c>
      <c r="U16" s="149">
        <f t="shared" si="7"/>
        <v>24.58823529411765</v>
      </c>
      <c r="W16" s="30"/>
    </row>
    <row r="17" spans="1:21" ht="12">
      <c r="A17" s="143" t="s">
        <v>9</v>
      </c>
      <c r="B17" s="51">
        <v>25</v>
      </c>
      <c r="C17" s="51">
        <v>615</v>
      </c>
      <c r="D17" s="57">
        <v>307</v>
      </c>
      <c r="E17" s="57">
        <v>10</v>
      </c>
      <c r="F17" s="57">
        <v>66</v>
      </c>
      <c r="G17" s="54">
        <f t="shared" si="0"/>
        <v>24.6</v>
      </c>
      <c r="H17" s="55"/>
      <c r="I17" s="51">
        <v>4</v>
      </c>
      <c r="J17" s="56">
        <v>73</v>
      </c>
      <c r="K17" s="57">
        <v>26</v>
      </c>
      <c r="L17" s="51">
        <v>1</v>
      </c>
      <c r="M17" s="162">
        <f>+M18+M19</f>
        <v>2</v>
      </c>
      <c r="N17" s="145">
        <f t="shared" si="1"/>
        <v>18.25</v>
      </c>
      <c r="O17" s="55"/>
      <c r="P17" s="51">
        <f t="shared" si="2"/>
        <v>29</v>
      </c>
      <c r="Q17" s="51">
        <f t="shared" si="3"/>
        <v>688</v>
      </c>
      <c r="R17" s="57">
        <f t="shared" si="4"/>
        <v>333</v>
      </c>
      <c r="S17" s="53">
        <f t="shared" si="5"/>
        <v>11</v>
      </c>
      <c r="T17" s="53">
        <f t="shared" si="6"/>
        <v>68</v>
      </c>
      <c r="U17" s="54">
        <f t="shared" si="7"/>
        <v>23.724137931034484</v>
      </c>
    </row>
    <row r="18" spans="1:21" ht="12">
      <c r="A18" s="146" t="s">
        <v>32</v>
      </c>
      <c r="B18" s="62">
        <v>14</v>
      </c>
      <c r="C18" s="137">
        <v>345</v>
      </c>
      <c r="D18" s="64">
        <v>178</v>
      </c>
      <c r="E18" s="64">
        <v>6</v>
      </c>
      <c r="F18" s="64">
        <v>38</v>
      </c>
      <c r="G18" s="65">
        <f t="shared" si="0"/>
        <v>24.642857142857142</v>
      </c>
      <c r="H18" s="66"/>
      <c r="I18" s="62">
        <v>2</v>
      </c>
      <c r="J18" s="67">
        <v>35</v>
      </c>
      <c r="K18" s="119">
        <v>7</v>
      </c>
      <c r="L18" s="64">
        <v>1</v>
      </c>
      <c r="M18" s="64">
        <v>1</v>
      </c>
      <c r="N18" s="138">
        <f t="shared" si="1"/>
        <v>17.5</v>
      </c>
      <c r="O18" s="66"/>
      <c r="P18" s="62">
        <f t="shared" si="2"/>
        <v>16</v>
      </c>
      <c r="Q18" s="62">
        <f t="shared" si="3"/>
        <v>380</v>
      </c>
      <c r="R18" s="119">
        <f t="shared" si="4"/>
        <v>185</v>
      </c>
      <c r="S18" s="64">
        <f t="shared" si="5"/>
        <v>7</v>
      </c>
      <c r="T18" s="64">
        <f t="shared" si="6"/>
        <v>39</v>
      </c>
      <c r="U18" s="65">
        <f t="shared" si="7"/>
        <v>23.75</v>
      </c>
    </row>
    <row r="19" spans="1:21" ht="12">
      <c r="A19" s="146" t="s">
        <v>33</v>
      </c>
      <c r="B19" s="62">
        <v>11</v>
      </c>
      <c r="C19" s="137">
        <v>270</v>
      </c>
      <c r="D19" s="64">
        <v>129</v>
      </c>
      <c r="E19" s="64">
        <v>4</v>
      </c>
      <c r="F19" s="64">
        <v>28</v>
      </c>
      <c r="G19" s="65">
        <f t="shared" si="0"/>
        <v>24.545454545454547</v>
      </c>
      <c r="H19" s="66"/>
      <c r="I19" s="62">
        <v>2</v>
      </c>
      <c r="J19" s="67">
        <v>38</v>
      </c>
      <c r="K19" s="119">
        <v>19</v>
      </c>
      <c r="L19" s="64"/>
      <c r="M19" s="64">
        <v>1</v>
      </c>
      <c r="N19" s="138">
        <f t="shared" si="1"/>
        <v>19</v>
      </c>
      <c r="O19" s="66"/>
      <c r="P19" s="62">
        <f t="shared" si="2"/>
        <v>13</v>
      </c>
      <c r="Q19" s="62">
        <f t="shared" si="3"/>
        <v>308</v>
      </c>
      <c r="R19" s="119">
        <f t="shared" si="4"/>
        <v>148</v>
      </c>
      <c r="S19" s="64">
        <f t="shared" si="5"/>
        <v>4</v>
      </c>
      <c r="T19" s="64">
        <f t="shared" si="6"/>
        <v>29</v>
      </c>
      <c r="U19" s="65">
        <f t="shared" si="7"/>
        <v>23.692307692307693</v>
      </c>
    </row>
    <row r="20" spans="1:21" ht="12">
      <c r="A20" s="143" t="s">
        <v>10</v>
      </c>
      <c r="B20" s="51">
        <v>27</v>
      </c>
      <c r="C20" s="144">
        <v>624</v>
      </c>
      <c r="D20" s="53">
        <v>274</v>
      </c>
      <c r="E20" s="53">
        <v>9</v>
      </c>
      <c r="F20" s="53">
        <f>147+19</f>
        <v>166</v>
      </c>
      <c r="G20" s="54">
        <f t="shared" si="0"/>
        <v>23.11111111111111</v>
      </c>
      <c r="H20" s="55"/>
      <c r="I20" s="71"/>
      <c r="J20" s="67"/>
      <c r="K20" s="119"/>
      <c r="L20" s="53"/>
      <c r="M20" s="53"/>
      <c r="N20" s="145"/>
      <c r="O20" s="55"/>
      <c r="P20" s="51">
        <f t="shared" si="2"/>
        <v>27</v>
      </c>
      <c r="Q20" s="51">
        <f t="shared" si="3"/>
        <v>624</v>
      </c>
      <c r="R20" s="57">
        <f t="shared" si="4"/>
        <v>274</v>
      </c>
      <c r="S20" s="53">
        <f t="shared" si="5"/>
        <v>9</v>
      </c>
      <c r="T20" s="53">
        <f t="shared" si="6"/>
        <v>166</v>
      </c>
      <c r="U20" s="54">
        <f t="shared" si="7"/>
        <v>23.11111111111111</v>
      </c>
    </row>
    <row r="21" spans="1:21" ht="12">
      <c r="A21" s="143" t="s">
        <v>11</v>
      </c>
      <c r="B21" s="153">
        <v>35</v>
      </c>
      <c r="C21" s="153">
        <v>841</v>
      </c>
      <c r="D21" s="160">
        <v>412</v>
      </c>
      <c r="E21" s="160">
        <v>16</v>
      </c>
      <c r="F21" s="160">
        <v>90</v>
      </c>
      <c r="G21" s="54">
        <f t="shared" si="0"/>
        <v>24.02857142857143</v>
      </c>
      <c r="H21" s="55"/>
      <c r="I21" s="51">
        <v>21</v>
      </c>
      <c r="J21" s="56">
        <v>437</v>
      </c>
      <c r="K21" s="57">
        <v>225</v>
      </c>
      <c r="L21" s="57">
        <v>2</v>
      </c>
      <c r="M21" s="162">
        <f>+M22+M23+M24</f>
        <v>14</v>
      </c>
      <c r="N21" s="145">
        <f>+J21/I21</f>
        <v>20.80952380952381</v>
      </c>
      <c r="O21" s="55"/>
      <c r="P21" s="51">
        <f t="shared" si="2"/>
        <v>56</v>
      </c>
      <c r="Q21" s="51">
        <f t="shared" si="3"/>
        <v>1278</v>
      </c>
      <c r="R21" s="57">
        <f t="shared" si="4"/>
        <v>637</v>
      </c>
      <c r="S21" s="53">
        <f t="shared" si="5"/>
        <v>18</v>
      </c>
      <c r="T21" s="53">
        <f t="shared" si="6"/>
        <v>104</v>
      </c>
      <c r="U21" s="54">
        <f t="shared" si="7"/>
        <v>22.821428571428573</v>
      </c>
    </row>
    <row r="22" spans="1:21" ht="12">
      <c r="A22" s="146" t="s">
        <v>34</v>
      </c>
      <c r="B22" s="123">
        <v>7</v>
      </c>
      <c r="C22" s="137">
        <v>163</v>
      </c>
      <c r="D22" s="64">
        <v>70</v>
      </c>
      <c r="E22" s="64">
        <v>5</v>
      </c>
      <c r="F22" s="64">
        <v>11</v>
      </c>
      <c r="G22" s="65">
        <f t="shared" si="0"/>
        <v>23.285714285714285</v>
      </c>
      <c r="H22" s="66"/>
      <c r="I22" s="62">
        <v>4</v>
      </c>
      <c r="J22" s="67">
        <v>71</v>
      </c>
      <c r="K22" s="119">
        <v>34</v>
      </c>
      <c r="L22" s="64">
        <v>1</v>
      </c>
      <c r="M22" s="64">
        <v>4</v>
      </c>
      <c r="N22" s="138">
        <f>+J22/I22</f>
        <v>17.75</v>
      </c>
      <c r="O22" s="66"/>
      <c r="P22" s="62">
        <f t="shared" si="2"/>
        <v>11</v>
      </c>
      <c r="Q22" s="62">
        <f t="shared" si="3"/>
        <v>234</v>
      </c>
      <c r="R22" s="119">
        <f t="shared" si="4"/>
        <v>104</v>
      </c>
      <c r="S22" s="64">
        <f t="shared" si="5"/>
        <v>6</v>
      </c>
      <c r="T22" s="64">
        <f t="shared" si="6"/>
        <v>15</v>
      </c>
      <c r="U22" s="65">
        <f t="shared" si="7"/>
        <v>21.272727272727273</v>
      </c>
    </row>
    <row r="23" spans="1:21" ht="12">
      <c r="A23" s="146" t="s">
        <v>35</v>
      </c>
      <c r="B23" s="123">
        <v>8</v>
      </c>
      <c r="C23" s="137">
        <v>195</v>
      </c>
      <c r="D23" s="64">
        <v>103</v>
      </c>
      <c r="E23" s="64">
        <v>4</v>
      </c>
      <c r="F23" s="64">
        <v>19</v>
      </c>
      <c r="G23" s="65">
        <f t="shared" si="0"/>
        <v>24.375</v>
      </c>
      <c r="H23" s="66"/>
      <c r="I23" s="62">
        <v>6</v>
      </c>
      <c r="J23" s="67">
        <v>112</v>
      </c>
      <c r="K23" s="119">
        <v>64</v>
      </c>
      <c r="L23" s="64"/>
      <c r="M23" s="64">
        <v>2</v>
      </c>
      <c r="N23" s="138">
        <f>+J23/I23</f>
        <v>18.666666666666668</v>
      </c>
      <c r="O23" s="66"/>
      <c r="P23" s="62">
        <f t="shared" si="2"/>
        <v>14</v>
      </c>
      <c r="Q23" s="62">
        <f t="shared" si="3"/>
        <v>307</v>
      </c>
      <c r="R23" s="119">
        <f t="shared" si="4"/>
        <v>167</v>
      </c>
      <c r="S23" s="64">
        <f t="shared" si="5"/>
        <v>4</v>
      </c>
      <c r="T23" s="64">
        <f t="shared" si="6"/>
        <v>21</v>
      </c>
      <c r="U23" s="65">
        <f t="shared" si="7"/>
        <v>21.928571428571427</v>
      </c>
    </row>
    <row r="24" spans="1:21" ht="12">
      <c r="A24" s="146" t="s">
        <v>36</v>
      </c>
      <c r="B24" s="123">
        <v>20</v>
      </c>
      <c r="C24" s="137">
        <v>483</v>
      </c>
      <c r="D24" s="64">
        <v>239</v>
      </c>
      <c r="E24" s="64">
        <v>7</v>
      </c>
      <c r="F24" s="64">
        <v>60</v>
      </c>
      <c r="G24" s="65">
        <f t="shared" si="0"/>
        <v>24.15</v>
      </c>
      <c r="H24" s="66"/>
      <c r="I24" s="62">
        <v>11</v>
      </c>
      <c r="J24" s="67">
        <v>254</v>
      </c>
      <c r="K24" s="119">
        <v>127</v>
      </c>
      <c r="L24" s="64">
        <v>1</v>
      </c>
      <c r="M24" s="64">
        <v>8</v>
      </c>
      <c r="N24" s="138">
        <f>+J24/I24</f>
        <v>23.09090909090909</v>
      </c>
      <c r="O24" s="66"/>
      <c r="P24" s="62">
        <f t="shared" si="2"/>
        <v>31</v>
      </c>
      <c r="Q24" s="62">
        <f t="shared" si="3"/>
        <v>737</v>
      </c>
      <c r="R24" s="119">
        <f t="shared" si="4"/>
        <v>366</v>
      </c>
      <c r="S24" s="64">
        <f t="shared" si="5"/>
        <v>8</v>
      </c>
      <c r="T24" s="64">
        <f t="shared" si="6"/>
        <v>68</v>
      </c>
      <c r="U24" s="65">
        <f t="shared" si="7"/>
        <v>23.774193548387096</v>
      </c>
    </row>
    <row r="25" spans="1:21" ht="12">
      <c r="A25" s="143" t="s">
        <v>12</v>
      </c>
      <c r="B25" s="51">
        <v>30</v>
      </c>
      <c r="C25" s="51">
        <v>707</v>
      </c>
      <c r="D25" s="57">
        <v>352</v>
      </c>
      <c r="E25" s="57">
        <v>19</v>
      </c>
      <c r="F25" s="57">
        <v>137</v>
      </c>
      <c r="G25" s="54">
        <f t="shared" si="0"/>
        <v>23.566666666666666</v>
      </c>
      <c r="H25" s="55"/>
      <c r="I25" s="51">
        <v>8</v>
      </c>
      <c r="J25" s="56">
        <v>181</v>
      </c>
      <c r="K25" s="57">
        <v>88</v>
      </c>
      <c r="L25" s="57">
        <v>1</v>
      </c>
      <c r="M25" s="162">
        <f>+M27</f>
        <v>12</v>
      </c>
      <c r="N25" s="145">
        <f>+J25/I25</f>
        <v>22.625</v>
      </c>
      <c r="O25" s="55"/>
      <c r="P25" s="51">
        <f t="shared" si="2"/>
        <v>38</v>
      </c>
      <c r="Q25" s="51">
        <f t="shared" si="3"/>
        <v>888</v>
      </c>
      <c r="R25" s="57">
        <f t="shared" si="4"/>
        <v>440</v>
      </c>
      <c r="S25" s="53">
        <f t="shared" si="5"/>
        <v>20</v>
      </c>
      <c r="T25" s="53">
        <f t="shared" si="6"/>
        <v>149</v>
      </c>
      <c r="U25" s="54">
        <f t="shared" si="7"/>
        <v>23.36842105263158</v>
      </c>
    </row>
    <row r="26" spans="1:21" ht="12">
      <c r="A26" s="146" t="s">
        <v>37</v>
      </c>
      <c r="B26" s="62">
        <v>8</v>
      </c>
      <c r="C26" s="137">
        <v>203</v>
      </c>
      <c r="D26" s="64">
        <v>98</v>
      </c>
      <c r="E26" s="64">
        <v>5</v>
      </c>
      <c r="F26" s="64">
        <v>50</v>
      </c>
      <c r="G26" s="65">
        <f t="shared" si="0"/>
        <v>25.375</v>
      </c>
      <c r="H26" s="66"/>
      <c r="I26" s="62"/>
      <c r="J26" s="67"/>
      <c r="K26" s="119"/>
      <c r="L26" s="64"/>
      <c r="M26" s="64"/>
      <c r="N26" s="145"/>
      <c r="O26" s="66"/>
      <c r="P26" s="62">
        <f t="shared" si="2"/>
        <v>8</v>
      </c>
      <c r="Q26" s="62">
        <f t="shared" si="3"/>
        <v>203</v>
      </c>
      <c r="R26" s="119">
        <f t="shared" si="4"/>
        <v>98</v>
      </c>
      <c r="S26" s="64">
        <f t="shared" si="5"/>
        <v>5</v>
      </c>
      <c r="T26" s="64">
        <f t="shared" si="6"/>
        <v>50</v>
      </c>
      <c r="U26" s="65">
        <f t="shared" si="7"/>
        <v>25.375</v>
      </c>
    </row>
    <row r="27" spans="1:21" ht="12">
      <c r="A27" s="146" t="s">
        <v>38</v>
      </c>
      <c r="B27" s="62">
        <v>22</v>
      </c>
      <c r="C27" s="137">
        <v>504</v>
      </c>
      <c r="D27" s="64">
        <v>254</v>
      </c>
      <c r="E27" s="64">
        <v>14</v>
      </c>
      <c r="F27" s="64">
        <v>87</v>
      </c>
      <c r="G27" s="65">
        <f t="shared" si="0"/>
        <v>22.90909090909091</v>
      </c>
      <c r="H27" s="66"/>
      <c r="I27" s="62">
        <v>8</v>
      </c>
      <c r="J27" s="67">
        <v>181</v>
      </c>
      <c r="K27" s="119">
        <v>88</v>
      </c>
      <c r="L27" s="64">
        <v>1</v>
      </c>
      <c r="M27" s="64">
        <v>12</v>
      </c>
      <c r="N27" s="138">
        <f aca="true" t="shared" si="8" ref="N27:N34">+J27/I27</f>
        <v>22.625</v>
      </c>
      <c r="O27" s="66"/>
      <c r="P27" s="62">
        <f t="shared" si="2"/>
        <v>30</v>
      </c>
      <c r="Q27" s="62">
        <f t="shared" si="3"/>
        <v>685</v>
      </c>
      <c r="R27" s="119">
        <f t="shared" si="4"/>
        <v>342</v>
      </c>
      <c r="S27" s="64">
        <f t="shared" si="5"/>
        <v>15</v>
      </c>
      <c r="T27" s="64">
        <f t="shared" si="6"/>
        <v>99</v>
      </c>
      <c r="U27" s="65">
        <f t="shared" si="7"/>
        <v>22.833333333333332</v>
      </c>
    </row>
    <row r="28" spans="1:21" ht="12">
      <c r="A28" s="143" t="s">
        <v>13</v>
      </c>
      <c r="B28" s="51">
        <v>24</v>
      </c>
      <c r="C28" s="51">
        <v>565</v>
      </c>
      <c r="D28" s="57">
        <v>256</v>
      </c>
      <c r="E28" s="57">
        <v>11</v>
      </c>
      <c r="F28" s="57">
        <v>80</v>
      </c>
      <c r="G28" s="54">
        <f t="shared" si="0"/>
        <v>23.541666666666668</v>
      </c>
      <c r="H28" s="55"/>
      <c r="I28" s="51">
        <v>6</v>
      </c>
      <c r="J28" s="56">
        <v>156</v>
      </c>
      <c r="K28" s="57">
        <v>80</v>
      </c>
      <c r="L28" s="51">
        <v>2</v>
      </c>
      <c r="M28" s="162">
        <f>+M29+M30</f>
        <v>1</v>
      </c>
      <c r="N28" s="145">
        <f t="shared" si="8"/>
        <v>26</v>
      </c>
      <c r="O28" s="55"/>
      <c r="P28" s="51">
        <f t="shared" si="2"/>
        <v>30</v>
      </c>
      <c r="Q28" s="51">
        <f t="shared" si="3"/>
        <v>721</v>
      </c>
      <c r="R28" s="57">
        <f t="shared" si="4"/>
        <v>336</v>
      </c>
      <c r="S28" s="53">
        <f t="shared" si="5"/>
        <v>13</v>
      </c>
      <c r="T28" s="53">
        <f t="shared" si="6"/>
        <v>81</v>
      </c>
      <c r="U28" s="54">
        <f t="shared" si="7"/>
        <v>24.033333333333335</v>
      </c>
    </row>
    <row r="29" spans="1:21" ht="12">
      <c r="A29" s="146" t="s">
        <v>39</v>
      </c>
      <c r="B29" s="62">
        <v>18</v>
      </c>
      <c r="C29" s="137">
        <v>440</v>
      </c>
      <c r="D29" s="64">
        <v>205</v>
      </c>
      <c r="E29" s="64">
        <v>10</v>
      </c>
      <c r="F29" s="64">
        <v>42</v>
      </c>
      <c r="G29" s="65">
        <f t="shared" si="0"/>
        <v>24.444444444444443</v>
      </c>
      <c r="H29" s="66"/>
      <c r="I29" s="62">
        <v>3</v>
      </c>
      <c r="J29" s="67">
        <v>77</v>
      </c>
      <c r="K29" s="119">
        <v>38</v>
      </c>
      <c r="L29" s="64">
        <v>1</v>
      </c>
      <c r="M29" s="64">
        <v>1</v>
      </c>
      <c r="N29" s="138">
        <f t="shared" si="8"/>
        <v>25.666666666666668</v>
      </c>
      <c r="O29" s="66"/>
      <c r="P29" s="62">
        <f t="shared" si="2"/>
        <v>21</v>
      </c>
      <c r="Q29" s="62">
        <f t="shared" si="3"/>
        <v>517</v>
      </c>
      <c r="R29" s="119">
        <f t="shared" si="4"/>
        <v>243</v>
      </c>
      <c r="S29" s="64">
        <f t="shared" si="5"/>
        <v>11</v>
      </c>
      <c r="T29" s="64">
        <f t="shared" si="6"/>
        <v>43</v>
      </c>
      <c r="U29" s="65">
        <f t="shared" si="7"/>
        <v>24.61904761904762</v>
      </c>
    </row>
    <row r="30" spans="1:21" ht="12">
      <c r="A30" s="146" t="s">
        <v>40</v>
      </c>
      <c r="B30" s="62">
        <v>6</v>
      </c>
      <c r="C30" s="137">
        <v>125</v>
      </c>
      <c r="D30" s="64">
        <v>51</v>
      </c>
      <c r="E30" s="64">
        <v>1</v>
      </c>
      <c r="F30" s="64">
        <v>38</v>
      </c>
      <c r="G30" s="65">
        <f t="shared" si="0"/>
        <v>20.833333333333332</v>
      </c>
      <c r="H30" s="66"/>
      <c r="I30" s="62">
        <v>3</v>
      </c>
      <c r="J30" s="67">
        <v>79</v>
      </c>
      <c r="K30" s="119">
        <v>42</v>
      </c>
      <c r="L30" s="64">
        <v>1</v>
      </c>
      <c r="M30" s="64"/>
      <c r="N30" s="138">
        <f t="shared" si="8"/>
        <v>26.333333333333332</v>
      </c>
      <c r="O30" s="66"/>
      <c r="P30" s="62">
        <f t="shared" si="2"/>
        <v>9</v>
      </c>
      <c r="Q30" s="62">
        <f t="shared" si="3"/>
        <v>204</v>
      </c>
      <c r="R30" s="119">
        <f t="shared" si="4"/>
        <v>93</v>
      </c>
      <c r="S30" s="64">
        <f t="shared" si="5"/>
        <v>2</v>
      </c>
      <c r="T30" s="64">
        <f t="shared" si="6"/>
        <v>38</v>
      </c>
      <c r="U30" s="65">
        <f t="shared" si="7"/>
        <v>22.666666666666668</v>
      </c>
    </row>
    <row r="31" spans="1:21" ht="12">
      <c r="A31" s="143" t="s">
        <v>14</v>
      </c>
      <c r="B31" s="51">
        <v>36</v>
      </c>
      <c r="C31" s="144">
        <v>896</v>
      </c>
      <c r="D31" s="53">
        <v>421</v>
      </c>
      <c r="E31" s="53">
        <v>17</v>
      </c>
      <c r="F31" s="53">
        <v>111</v>
      </c>
      <c r="G31" s="54">
        <f t="shared" si="0"/>
        <v>24.88888888888889</v>
      </c>
      <c r="H31" s="55"/>
      <c r="I31" s="51">
        <v>16</v>
      </c>
      <c r="J31" s="56">
        <v>393</v>
      </c>
      <c r="K31" s="57">
        <v>187</v>
      </c>
      <c r="L31" s="57">
        <v>5</v>
      </c>
      <c r="M31" s="162">
        <f>+M32+M33</f>
        <v>4</v>
      </c>
      <c r="N31" s="145">
        <f t="shared" si="8"/>
        <v>24.5625</v>
      </c>
      <c r="O31" s="55"/>
      <c r="P31" s="51">
        <f t="shared" si="2"/>
        <v>52</v>
      </c>
      <c r="Q31" s="51">
        <f t="shared" si="3"/>
        <v>1289</v>
      </c>
      <c r="R31" s="57">
        <f t="shared" si="4"/>
        <v>608</v>
      </c>
      <c r="S31" s="53">
        <f t="shared" si="5"/>
        <v>22</v>
      </c>
      <c r="T31" s="53">
        <f t="shared" si="6"/>
        <v>115</v>
      </c>
      <c r="U31" s="54">
        <f t="shared" si="7"/>
        <v>24.78846153846154</v>
      </c>
    </row>
    <row r="32" spans="1:21" ht="12">
      <c r="A32" s="146" t="s">
        <v>41</v>
      </c>
      <c r="B32" s="62">
        <v>24</v>
      </c>
      <c r="C32" s="137">
        <v>586</v>
      </c>
      <c r="D32" s="64">
        <v>272</v>
      </c>
      <c r="E32" s="64">
        <v>12</v>
      </c>
      <c r="F32" s="64">
        <v>69</v>
      </c>
      <c r="G32" s="65">
        <f t="shared" si="0"/>
        <v>24.416666666666668</v>
      </c>
      <c r="H32" s="66"/>
      <c r="I32" s="62">
        <v>9</v>
      </c>
      <c r="J32" s="67">
        <v>214</v>
      </c>
      <c r="K32" s="119">
        <v>105</v>
      </c>
      <c r="L32" s="64"/>
      <c r="M32" s="64">
        <v>3</v>
      </c>
      <c r="N32" s="138">
        <f t="shared" si="8"/>
        <v>23.77777777777778</v>
      </c>
      <c r="O32" s="66"/>
      <c r="P32" s="62">
        <f t="shared" si="2"/>
        <v>33</v>
      </c>
      <c r="Q32" s="62">
        <f t="shared" si="3"/>
        <v>800</v>
      </c>
      <c r="R32" s="119">
        <f t="shared" si="4"/>
        <v>377</v>
      </c>
      <c r="S32" s="64">
        <f t="shared" si="5"/>
        <v>12</v>
      </c>
      <c r="T32" s="64">
        <f t="shared" si="6"/>
        <v>72</v>
      </c>
      <c r="U32" s="65">
        <f t="shared" si="7"/>
        <v>24.242424242424242</v>
      </c>
    </row>
    <row r="33" spans="1:21" ht="12">
      <c r="A33" s="154" t="s">
        <v>42</v>
      </c>
      <c r="B33" s="61">
        <v>12</v>
      </c>
      <c r="C33" s="155">
        <v>310</v>
      </c>
      <c r="D33" s="74">
        <v>149</v>
      </c>
      <c r="E33" s="74">
        <v>5</v>
      </c>
      <c r="F33" s="74">
        <v>42</v>
      </c>
      <c r="G33" s="65">
        <f t="shared" si="0"/>
        <v>25.833333333333332</v>
      </c>
      <c r="H33" s="73"/>
      <c r="I33" s="61">
        <v>7</v>
      </c>
      <c r="J33" s="67">
        <v>179</v>
      </c>
      <c r="K33" s="119">
        <v>82</v>
      </c>
      <c r="L33" s="74">
        <v>5</v>
      </c>
      <c r="M33" s="74">
        <v>1</v>
      </c>
      <c r="N33" s="138">
        <f t="shared" si="8"/>
        <v>25.571428571428573</v>
      </c>
      <c r="O33" s="73"/>
      <c r="P33" s="62">
        <f t="shared" si="2"/>
        <v>19</v>
      </c>
      <c r="Q33" s="62">
        <f t="shared" si="3"/>
        <v>489</v>
      </c>
      <c r="R33" s="119">
        <f t="shared" si="4"/>
        <v>231</v>
      </c>
      <c r="S33" s="64">
        <f t="shared" si="5"/>
        <v>10</v>
      </c>
      <c r="T33" s="64">
        <f t="shared" si="6"/>
        <v>43</v>
      </c>
      <c r="U33" s="156">
        <f t="shared" si="7"/>
        <v>25.736842105263158</v>
      </c>
    </row>
    <row r="34" spans="1:21" ht="12">
      <c r="A34" s="102" t="s">
        <v>15</v>
      </c>
      <c r="B34" s="125">
        <v>262</v>
      </c>
      <c r="C34" s="125">
        <v>6322</v>
      </c>
      <c r="D34" s="126">
        <v>3003</v>
      </c>
      <c r="E34" s="126">
        <v>134</v>
      </c>
      <c r="F34" s="126">
        <f>+F9+F10+F14+F17+F20+F21+F25+F28+F31</f>
        <v>1087</v>
      </c>
      <c r="G34" s="78">
        <f t="shared" si="0"/>
        <v>24.129770992366414</v>
      </c>
      <c r="H34" s="79"/>
      <c r="I34" s="125">
        <v>82</v>
      </c>
      <c r="J34" s="163">
        <v>1907</v>
      </c>
      <c r="K34" s="77">
        <v>935</v>
      </c>
      <c r="L34" s="126">
        <v>14</v>
      </c>
      <c r="M34" s="126">
        <f>+M9+M10+M14+M17+M20+M21+M25+M28+M31</f>
        <v>62</v>
      </c>
      <c r="N34" s="158">
        <f t="shared" si="8"/>
        <v>23.25609756097561</v>
      </c>
      <c r="O34" s="79"/>
      <c r="P34" s="76">
        <f t="shared" si="2"/>
        <v>344</v>
      </c>
      <c r="Q34" s="76">
        <f t="shared" si="3"/>
        <v>8229</v>
      </c>
      <c r="R34" s="77">
        <f t="shared" si="4"/>
        <v>3938</v>
      </c>
      <c r="S34" s="161">
        <f t="shared" si="5"/>
        <v>148</v>
      </c>
      <c r="T34" s="161">
        <f t="shared" si="6"/>
        <v>1149</v>
      </c>
      <c r="U34" s="78">
        <f t="shared" si="7"/>
        <v>23.921511627906977</v>
      </c>
    </row>
    <row r="35" spans="1:21" ht="12">
      <c r="A35" s="81" t="s">
        <v>54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P39" s="88"/>
      <c r="Q39" s="88"/>
      <c r="R39" s="88"/>
      <c r="S39" s="88"/>
      <c r="T39" s="88"/>
      <c r="U39" s="88"/>
    </row>
    <row r="40" spans="1:21" ht="12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</sheetData>
  <sheetProtection/>
  <mergeCells count="7">
    <mergeCell ref="C5:G5"/>
    <mergeCell ref="J5:N5"/>
    <mergeCell ref="Q5:U5"/>
    <mergeCell ref="B3:U3"/>
    <mergeCell ref="B4:G4"/>
    <mergeCell ref="I4:N4"/>
    <mergeCell ref="P4:U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D8:U8 D9:F33 D34:E34 O1" numberStoredAsText="1"/>
    <ignoredError sqref="G9:U34 F34" numberStoredAsText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4.75390625" style="17" customWidth="1"/>
    <col min="2" max="2" width="6.75390625" style="17" customWidth="1"/>
    <col min="3" max="3" width="7.125" style="17" customWidth="1"/>
    <col min="4" max="5" width="8.125" style="17" customWidth="1"/>
    <col min="6" max="6" width="8.875" style="17" customWidth="1"/>
    <col min="7" max="7" width="1.25" style="17" customWidth="1"/>
    <col min="8" max="8" width="6.75390625" style="17" customWidth="1"/>
    <col min="9" max="9" width="7.125" style="17" customWidth="1"/>
    <col min="10" max="11" width="8.125" style="17" customWidth="1"/>
    <col min="12" max="12" width="8.875" style="17" customWidth="1"/>
    <col min="13" max="13" width="1.25" style="17" customWidth="1"/>
    <col min="14" max="14" width="6.75390625" style="17" customWidth="1"/>
    <col min="15" max="15" width="7.25390625" style="17" customWidth="1"/>
    <col min="16" max="17" width="8.125" style="17" customWidth="1"/>
    <col min="18" max="18" width="9.25390625" style="17" customWidth="1"/>
    <col min="19" max="19" width="1.875" style="17" customWidth="1"/>
    <col min="20" max="20" width="6.75390625" style="17" customWidth="1"/>
    <col min="21" max="21" width="7.00390625" style="17" customWidth="1"/>
    <col min="22" max="22" width="11.125" style="17" hidden="1" customWidth="1"/>
    <col min="23" max="23" width="9.25390625" style="17" customWidth="1"/>
    <col min="24" max="24" width="8.875" style="17" customWidth="1"/>
    <col min="25" max="25" width="1.25" style="17" customWidth="1"/>
    <col min="26" max="26" width="6.75390625" style="17" customWidth="1"/>
    <col min="27" max="27" width="6.875" style="17" customWidth="1"/>
    <col min="28" max="28" width="8.875" style="17" customWidth="1"/>
    <col min="29" max="29" width="1.25" style="17" customWidth="1"/>
    <col min="30" max="30" width="6.75390625" style="17" customWidth="1"/>
    <col min="31" max="31" width="6.875" style="17" customWidth="1"/>
    <col min="32" max="32" width="8.875" style="17" customWidth="1"/>
    <col min="33" max="16384" width="10.625" style="17" customWidth="1"/>
  </cols>
  <sheetData>
    <row r="1" spans="1:29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3"/>
      <c r="J1" s="33"/>
      <c r="K1" s="32"/>
      <c r="L1" s="32"/>
      <c r="M1" s="34" t="s">
        <v>21</v>
      </c>
      <c r="N1" s="32"/>
      <c r="O1" s="32"/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</row>
    <row r="2" spans="1:29" s="9" customFormat="1" ht="15" customHeight="1">
      <c r="A2" s="35" t="s">
        <v>60</v>
      </c>
      <c r="B2" s="32"/>
      <c r="C2" s="32"/>
      <c r="D2" s="32"/>
      <c r="E2" s="32"/>
      <c r="F2" s="32"/>
      <c r="G2" s="32"/>
      <c r="H2" s="32"/>
      <c r="I2" s="33"/>
      <c r="J2" s="33"/>
      <c r="K2" s="32"/>
      <c r="L2" s="32"/>
      <c r="M2" s="34"/>
      <c r="N2" s="32"/>
      <c r="O2" s="32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</row>
    <row r="3" spans="1:29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13"/>
      <c r="T3" s="113"/>
      <c r="U3" s="113"/>
      <c r="V3" s="19"/>
      <c r="W3" s="19"/>
      <c r="X3" s="19"/>
      <c r="Y3" s="19"/>
      <c r="Z3" s="19"/>
      <c r="AA3" s="19"/>
      <c r="AB3" s="19"/>
      <c r="AC3" s="19"/>
    </row>
    <row r="4" spans="1:29" ht="12">
      <c r="A4" s="37"/>
      <c r="B4" s="197" t="s">
        <v>24</v>
      </c>
      <c r="C4" s="197"/>
      <c r="D4" s="197"/>
      <c r="E4" s="197"/>
      <c r="F4" s="197"/>
      <c r="G4" s="38"/>
      <c r="H4" s="197" t="s">
        <v>25</v>
      </c>
      <c r="I4" s="197"/>
      <c r="J4" s="197"/>
      <c r="K4" s="197"/>
      <c r="L4" s="197"/>
      <c r="M4" s="38"/>
      <c r="N4" s="197" t="s">
        <v>26</v>
      </c>
      <c r="O4" s="197"/>
      <c r="P4" s="197"/>
      <c r="Q4" s="197"/>
      <c r="R4" s="197"/>
      <c r="S4" s="132"/>
      <c r="T4" s="132"/>
      <c r="U4" s="132"/>
      <c r="V4" s="20"/>
      <c r="W4" s="20"/>
      <c r="X4" s="20"/>
      <c r="Y4" s="20"/>
      <c r="Z4" s="19"/>
      <c r="AA4" s="19"/>
      <c r="AB4" s="19"/>
      <c r="AC4" s="20"/>
    </row>
    <row r="5" spans="1:28" ht="12">
      <c r="A5" s="39"/>
      <c r="B5" s="40" t="s">
        <v>1</v>
      </c>
      <c r="C5" s="196" t="s">
        <v>2</v>
      </c>
      <c r="D5" s="196"/>
      <c r="E5" s="196"/>
      <c r="F5" s="196"/>
      <c r="G5" s="41"/>
      <c r="H5" s="40" t="s">
        <v>1</v>
      </c>
      <c r="I5" s="198" t="s">
        <v>2</v>
      </c>
      <c r="J5" s="198"/>
      <c r="K5" s="198"/>
      <c r="L5" s="198"/>
      <c r="M5" s="41"/>
      <c r="N5" s="40" t="s">
        <v>1</v>
      </c>
      <c r="O5" s="198" t="s">
        <v>2</v>
      </c>
      <c r="P5" s="198"/>
      <c r="Q5" s="198"/>
      <c r="R5" s="198"/>
      <c r="S5" s="89"/>
      <c r="T5" s="89"/>
      <c r="U5" s="89"/>
      <c r="Z5" s="20"/>
      <c r="AA5" s="20"/>
      <c r="AB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3" t="s">
        <v>18</v>
      </c>
      <c r="G6" s="43"/>
      <c r="H6" s="43"/>
      <c r="I6" s="134" t="s">
        <v>17</v>
      </c>
      <c r="J6" s="42" t="s">
        <v>16</v>
      </c>
      <c r="K6" s="42" t="s">
        <v>16</v>
      </c>
      <c r="L6" s="43" t="s">
        <v>4</v>
      </c>
      <c r="M6" s="43"/>
      <c r="N6" s="43"/>
      <c r="O6" s="134" t="s">
        <v>17</v>
      </c>
      <c r="P6" s="42" t="s">
        <v>16</v>
      </c>
      <c r="Q6" s="42" t="s">
        <v>16</v>
      </c>
      <c r="R6" s="43" t="s">
        <v>4</v>
      </c>
      <c r="S6" s="89"/>
      <c r="T6" s="89"/>
      <c r="U6" s="89"/>
    </row>
    <row r="7" spans="1:21" ht="12">
      <c r="A7" s="42"/>
      <c r="B7" s="43"/>
      <c r="C7" s="43"/>
      <c r="D7" s="42" t="s">
        <v>43</v>
      </c>
      <c r="E7" s="42" t="s">
        <v>19</v>
      </c>
      <c r="F7" s="44" t="s">
        <v>20</v>
      </c>
      <c r="G7" s="43"/>
      <c r="H7" s="43"/>
      <c r="I7" s="40"/>
      <c r="J7" s="42" t="s">
        <v>43</v>
      </c>
      <c r="K7" s="42" t="s">
        <v>19</v>
      </c>
      <c r="L7" s="43" t="s">
        <v>5</v>
      </c>
      <c r="M7" s="43"/>
      <c r="N7" s="43"/>
      <c r="O7" s="40"/>
      <c r="P7" s="42" t="s">
        <v>43</v>
      </c>
      <c r="Q7" s="42" t="s">
        <v>19</v>
      </c>
      <c r="R7" s="43" t="s">
        <v>5</v>
      </c>
      <c r="S7" s="89"/>
      <c r="T7" s="89"/>
      <c r="U7" s="89"/>
    </row>
    <row r="8" spans="1:21" ht="12">
      <c r="A8" s="45"/>
      <c r="B8" s="46"/>
      <c r="C8" s="46"/>
      <c r="D8" s="47" t="s">
        <v>44</v>
      </c>
      <c r="E8" s="45" t="s">
        <v>46</v>
      </c>
      <c r="F8" s="48"/>
      <c r="G8" s="48"/>
      <c r="H8" s="46"/>
      <c r="I8" s="48"/>
      <c r="J8" s="47" t="s">
        <v>44</v>
      </c>
      <c r="K8" s="45" t="s">
        <v>46</v>
      </c>
      <c r="L8" s="48"/>
      <c r="M8" s="48"/>
      <c r="N8" s="46"/>
      <c r="O8" s="48"/>
      <c r="P8" s="47" t="s">
        <v>44</v>
      </c>
      <c r="Q8" s="45" t="s">
        <v>46</v>
      </c>
      <c r="R8" s="48"/>
      <c r="S8" s="89"/>
      <c r="T8" s="89"/>
      <c r="U8" s="89"/>
    </row>
    <row r="9" spans="1:21" ht="12">
      <c r="A9" s="143" t="s">
        <v>6</v>
      </c>
      <c r="B9" s="51">
        <v>18</v>
      </c>
      <c r="C9" s="144">
        <v>446</v>
      </c>
      <c r="D9" s="53">
        <v>14</v>
      </c>
      <c r="E9" s="53">
        <v>57</v>
      </c>
      <c r="F9" s="54">
        <f>+C9/B9</f>
        <v>24.77777777777778</v>
      </c>
      <c r="G9" s="55"/>
      <c r="H9" s="51">
        <v>5</v>
      </c>
      <c r="I9" s="51">
        <v>131</v>
      </c>
      <c r="J9" s="53"/>
      <c r="K9" s="57">
        <v>11</v>
      </c>
      <c r="L9" s="145">
        <f>+I9/H9</f>
        <v>26.2</v>
      </c>
      <c r="M9" s="55"/>
      <c r="N9" s="51">
        <f aca="true" t="shared" si="0" ref="N9:N29">+B9+H9</f>
        <v>23</v>
      </c>
      <c r="O9" s="51">
        <f aca="true" t="shared" si="1" ref="O9:O29">+C9+I9</f>
        <v>577</v>
      </c>
      <c r="P9" s="53">
        <f aca="true" t="shared" si="2" ref="P9:P29">+D9+J9</f>
        <v>14</v>
      </c>
      <c r="Q9" s="53">
        <f aca="true" t="shared" si="3" ref="Q9:Q29">+E9+K9</f>
        <v>68</v>
      </c>
      <c r="R9" s="54">
        <f>+O9/N9</f>
        <v>25.08695652173913</v>
      </c>
      <c r="S9" s="89"/>
      <c r="T9" s="89"/>
      <c r="U9" s="89"/>
    </row>
    <row r="10" spans="1:21" ht="12">
      <c r="A10" s="143" t="s">
        <v>7</v>
      </c>
      <c r="B10" s="51">
        <f>SUM(B11:B13)</f>
        <v>47</v>
      </c>
      <c r="C10" s="51">
        <f>SUM(C11:C13)</f>
        <v>1165</v>
      </c>
      <c r="D10" s="57">
        <f>SUM(D11:D13)</f>
        <v>24</v>
      </c>
      <c r="E10" s="57">
        <f>SUM(E11:E13)</f>
        <v>257</v>
      </c>
      <c r="F10" s="54">
        <f aca="true" t="shared" si="4" ref="F10:F34">+C10/B10</f>
        <v>24.78723404255319</v>
      </c>
      <c r="G10" s="55"/>
      <c r="H10" s="51">
        <f>SUM(H11:H13)</f>
        <v>11</v>
      </c>
      <c r="I10" s="51">
        <f>SUM(I11:I13)</f>
        <v>279</v>
      </c>
      <c r="J10" s="51"/>
      <c r="K10" s="57">
        <f>SUM(K11:K13)</f>
        <v>5</v>
      </c>
      <c r="L10" s="145">
        <f aca="true" t="shared" si="5" ref="L10:L34">+I10/H10</f>
        <v>25.363636363636363</v>
      </c>
      <c r="M10" s="55"/>
      <c r="N10" s="51">
        <f t="shared" si="0"/>
        <v>58</v>
      </c>
      <c r="O10" s="51">
        <f t="shared" si="1"/>
        <v>1444</v>
      </c>
      <c r="P10" s="53">
        <f t="shared" si="2"/>
        <v>24</v>
      </c>
      <c r="Q10" s="53">
        <f t="shared" si="3"/>
        <v>262</v>
      </c>
      <c r="R10" s="54">
        <f>+O10/N10</f>
        <v>24.896551724137932</v>
      </c>
      <c r="S10" s="89"/>
      <c r="T10" s="89"/>
      <c r="U10" s="89"/>
    </row>
    <row r="11" spans="1:21" ht="12">
      <c r="A11" s="146" t="s">
        <v>27</v>
      </c>
      <c r="B11" s="62">
        <v>24</v>
      </c>
      <c r="C11" s="137">
        <v>580</v>
      </c>
      <c r="D11" s="64">
        <v>15</v>
      </c>
      <c r="E11" s="64">
        <v>154</v>
      </c>
      <c r="F11" s="65">
        <f t="shared" si="4"/>
        <v>24.166666666666668</v>
      </c>
      <c r="G11" s="66"/>
      <c r="H11" s="62">
        <v>7</v>
      </c>
      <c r="I11" s="62">
        <v>165</v>
      </c>
      <c r="J11" s="64"/>
      <c r="K11" s="119">
        <v>2</v>
      </c>
      <c r="L11" s="138">
        <f t="shared" si="5"/>
        <v>23.571428571428573</v>
      </c>
      <c r="M11" s="66"/>
      <c r="N11" s="62">
        <f t="shared" si="0"/>
        <v>31</v>
      </c>
      <c r="O11" s="62">
        <f t="shared" si="1"/>
        <v>745</v>
      </c>
      <c r="P11" s="64">
        <f t="shared" si="2"/>
        <v>15</v>
      </c>
      <c r="Q11" s="64">
        <f t="shared" si="3"/>
        <v>156</v>
      </c>
      <c r="R11" s="65">
        <f aca="true" t="shared" si="6" ref="R11:R34">+O11/N11</f>
        <v>24.032258064516128</v>
      </c>
      <c r="S11" s="89"/>
      <c r="T11" s="89"/>
      <c r="U11" s="89"/>
    </row>
    <row r="12" spans="1:21" ht="12">
      <c r="A12" s="146" t="s">
        <v>28</v>
      </c>
      <c r="B12" s="62">
        <v>14</v>
      </c>
      <c r="C12" s="137">
        <v>361</v>
      </c>
      <c r="D12" s="64">
        <v>6</v>
      </c>
      <c r="E12" s="64">
        <v>59</v>
      </c>
      <c r="F12" s="65">
        <f t="shared" si="4"/>
        <v>25.785714285714285</v>
      </c>
      <c r="G12" s="66"/>
      <c r="H12" s="62">
        <v>2</v>
      </c>
      <c r="I12" s="62">
        <v>58</v>
      </c>
      <c r="J12" s="64"/>
      <c r="K12" s="119"/>
      <c r="L12" s="138">
        <f t="shared" si="5"/>
        <v>29</v>
      </c>
      <c r="M12" s="66"/>
      <c r="N12" s="62">
        <f t="shared" si="0"/>
        <v>16</v>
      </c>
      <c r="O12" s="62">
        <f t="shared" si="1"/>
        <v>419</v>
      </c>
      <c r="P12" s="64">
        <f t="shared" si="2"/>
        <v>6</v>
      </c>
      <c r="Q12" s="64">
        <f t="shared" si="3"/>
        <v>59</v>
      </c>
      <c r="R12" s="65">
        <f t="shared" si="6"/>
        <v>26.1875</v>
      </c>
      <c r="S12" s="89"/>
      <c r="T12" s="89"/>
      <c r="U12" s="89"/>
    </row>
    <row r="13" spans="1:21" ht="12">
      <c r="A13" s="146" t="s">
        <v>29</v>
      </c>
      <c r="B13" s="62">
        <v>9</v>
      </c>
      <c r="C13" s="137">
        <v>224</v>
      </c>
      <c r="D13" s="64">
        <v>3</v>
      </c>
      <c r="E13" s="64">
        <v>44</v>
      </c>
      <c r="F13" s="65">
        <f t="shared" si="4"/>
        <v>24.88888888888889</v>
      </c>
      <c r="G13" s="66"/>
      <c r="H13" s="62">
        <v>2</v>
      </c>
      <c r="I13" s="62">
        <v>56</v>
      </c>
      <c r="J13" s="64"/>
      <c r="K13" s="119">
        <v>3</v>
      </c>
      <c r="L13" s="138">
        <f t="shared" si="5"/>
        <v>28</v>
      </c>
      <c r="M13" s="66"/>
      <c r="N13" s="62">
        <f t="shared" si="0"/>
        <v>11</v>
      </c>
      <c r="O13" s="62">
        <f t="shared" si="1"/>
        <v>280</v>
      </c>
      <c r="P13" s="64">
        <f t="shared" si="2"/>
        <v>3</v>
      </c>
      <c r="Q13" s="64">
        <f t="shared" si="3"/>
        <v>47</v>
      </c>
      <c r="R13" s="65">
        <f t="shared" si="6"/>
        <v>25.454545454545453</v>
      </c>
      <c r="S13" s="89"/>
      <c r="T13" s="89"/>
      <c r="U13" s="89"/>
    </row>
    <row r="14" spans="1:21" ht="12">
      <c r="A14" s="143" t="s">
        <v>8</v>
      </c>
      <c r="B14" s="51">
        <f>SUM(B15:B16)</f>
        <v>20</v>
      </c>
      <c r="C14" s="51">
        <f>SUM(C15:C16)</f>
        <v>481</v>
      </c>
      <c r="D14" s="57">
        <f>SUM(D15:D16)</f>
        <v>6</v>
      </c>
      <c r="E14" s="57">
        <f>SUM(E15:E16)</f>
        <v>88</v>
      </c>
      <c r="F14" s="54">
        <f t="shared" si="4"/>
        <v>24.05</v>
      </c>
      <c r="G14" s="55"/>
      <c r="H14" s="51">
        <f>SUM(H15:H16)</f>
        <v>9</v>
      </c>
      <c r="I14" s="51">
        <f>SUM(I15:I16)</f>
        <v>226</v>
      </c>
      <c r="J14" s="57">
        <f>SUM(J15:J16)</f>
        <v>1</v>
      </c>
      <c r="K14" s="57">
        <f>SUM(K15:K16)</f>
        <v>14</v>
      </c>
      <c r="L14" s="145">
        <f t="shared" si="5"/>
        <v>25.11111111111111</v>
      </c>
      <c r="M14" s="55"/>
      <c r="N14" s="51">
        <f t="shared" si="0"/>
        <v>29</v>
      </c>
      <c r="O14" s="51">
        <f t="shared" si="1"/>
        <v>707</v>
      </c>
      <c r="P14" s="53">
        <f t="shared" si="2"/>
        <v>7</v>
      </c>
      <c r="Q14" s="53">
        <f t="shared" si="3"/>
        <v>102</v>
      </c>
      <c r="R14" s="54">
        <f t="shared" si="6"/>
        <v>24.379310344827587</v>
      </c>
      <c r="S14" s="89"/>
      <c r="T14" s="89"/>
      <c r="U14" s="89"/>
    </row>
    <row r="15" spans="1:21" ht="12">
      <c r="A15" s="147" t="s">
        <v>30</v>
      </c>
      <c r="B15" s="69">
        <v>8</v>
      </c>
      <c r="C15" s="148">
        <v>199</v>
      </c>
      <c r="D15" s="70">
        <v>3</v>
      </c>
      <c r="E15" s="70">
        <v>48</v>
      </c>
      <c r="F15" s="65">
        <f t="shared" si="4"/>
        <v>24.875</v>
      </c>
      <c r="G15" s="68"/>
      <c r="H15" s="69">
        <v>4</v>
      </c>
      <c r="I15" s="69">
        <v>98</v>
      </c>
      <c r="J15" s="70">
        <v>1</v>
      </c>
      <c r="K15" s="63">
        <v>11</v>
      </c>
      <c r="L15" s="138">
        <f t="shared" si="5"/>
        <v>24.5</v>
      </c>
      <c r="M15" s="68"/>
      <c r="N15" s="69">
        <f t="shared" si="0"/>
        <v>12</v>
      </c>
      <c r="O15" s="69">
        <f t="shared" si="1"/>
        <v>297</v>
      </c>
      <c r="P15" s="64">
        <f t="shared" si="2"/>
        <v>4</v>
      </c>
      <c r="Q15" s="64">
        <f t="shared" si="3"/>
        <v>59</v>
      </c>
      <c r="R15" s="149">
        <f t="shared" si="6"/>
        <v>24.75</v>
      </c>
      <c r="S15" s="89"/>
      <c r="T15" s="151"/>
      <c r="U15" s="89"/>
    </row>
    <row r="16" spans="1:21" ht="12">
      <c r="A16" s="147" t="s">
        <v>31</v>
      </c>
      <c r="B16" s="69">
        <v>12</v>
      </c>
      <c r="C16" s="148">
        <v>282</v>
      </c>
      <c r="D16" s="70">
        <v>3</v>
      </c>
      <c r="E16" s="70">
        <v>40</v>
      </c>
      <c r="F16" s="65">
        <f t="shared" si="4"/>
        <v>23.5</v>
      </c>
      <c r="G16" s="68"/>
      <c r="H16" s="69">
        <v>5</v>
      </c>
      <c r="I16" s="69">
        <v>128</v>
      </c>
      <c r="J16" s="70"/>
      <c r="K16" s="63">
        <v>3</v>
      </c>
      <c r="L16" s="138">
        <f t="shared" si="5"/>
        <v>25.6</v>
      </c>
      <c r="M16" s="68"/>
      <c r="N16" s="69">
        <f t="shared" si="0"/>
        <v>17</v>
      </c>
      <c r="O16" s="69">
        <f t="shared" si="1"/>
        <v>410</v>
      </c>
      <c r="P16" s="64">
        <f t="shared" si="2"/>
        <v>3</v>
      </c>
      <c r="Q16" s="64">
        <f t="shared" si="3"/>
        <v>43</v>
      </c>
      <c r="R16" s="149">
        <f t="shared" si="6"/>
        <v>24.11764705882353</v>
      </c>
      <c r="S16" s="89"/>
      <c r="T16" s="152"/>
      <c r="U16" s="89"/>
    </row>
    <row r="17" spans="1:21" ht="12">
      <c r="A17" s="143" t="s">
        <v>9</v>
      </c>
      <c r="B17" s="51">
        <f>SUM(B18:B19)</f>
        <v>24</v>
      </c>
      <c r="C17" s="51">
        <f>SUM(C18:C19)</f>
        <v>594</v>
      </c>
      <c r="D17" s="57">
        <f>SUM(D18:D19)</f>
        <v>10</v>
      </c>
      <c r="E17" s="57">
        <f>SUM(E18:E19)</f>
        <v>85</v>
      </c>
      <c r="F17" s="54">
        <f t="shared" si="4"/>
        <v>24.75</v>
      </c>
      <c r="G17" s="55"/>
      <c r="H17" s="51">
        <f>SUM(H18:H19)</f>
        <v>4</v>
      </c>
      <c r="I17" s="51">
        <f>SUM(I18:I19)</f>
        <v>73</v>
      </c>
      <c r="J17" s="51"/>
      <c r="K17" s="57">
        <f>SUM(K18:K19)</f>
        <v>2</v>
      </c>
      <c r="L17" s="145">
        <f t="shared" si="5"/>
        <v>18.25</v>
      </c>
      <c r="M17" s="55"/>
      <c r="N17" s="51">
        <f t="shared" si="0"/>
        <v>28</v>
      </c>
      <c r="O17" s="51">
        <f t="shared" si="1"/>
        <v>667</v>
      </c>
      <c r="P17" s="53">
        <f t="shared" si="2"/>
        <v>10</v>
      </c>
      <c r="Q17" s="53">
        <f t="shared" si="3"/>
        <v>87</v>
      </c>
      <c r="R17" s="54">
        <f t="shared" si="6"/>
        <v>23.821428571428573</v>
      </c>
      <c r="S17" s="89"/>
      <c r="T17" s="89"/>
      <c r="U17" s="89"/>
    </row>
    <row r="18" spans="1:21" ht="12">
      <c r="A18" s="146" t="s">
        <v>32</v>
      </c>
      <c r="B18" s="62">
        <v>14</v>
      </c>
      <c r="C18" s="137">
        <v>345</v>
      </c>
      <c r="D18" s="64">
        <v>6</v>
      </c>
      <c r="E18" s="64">
        <v>47</v>
      </c>
      <c r="F18" s="65">
        <f t="shared" si="4"/>
        <v>24.642857142857142</v>
      </c>
      <c r="G18" s="66"/>
      <c r="H18" s="62">
        <v>2</v>
      </c>
      <c r="I18" s="62">
        <v>35</v>
      </c>
      <c r="J18" s="64"/>
      <c r="K18" s="119">
        <v>1</v>
      </c>
      <c r="L18" s="138">
        <f t="shared" si="5"/>
        <v>17.5</v>
      </c>
      <c r="M18" s="66"/>
      <c r="N18" s="62">
        <f t="shared" si="0"/>
        <v>16</v>
      </c>
      <c r="O18" s="62">
        <f t="shared" si="1"/>
        <v>380</v>
      </c>
      <c r="P18" s="64">
        <f t="shared" si="2"/>
        <v>6</v>
      </c>
      <c r="Q18" s="64">
        <f t="shared" si="3"/>
        <v>48</v>
      </c>
      <c r="R18" s="65">
        <f t="shared" si="6"/>
        <v>23.75</v>
      </c>
      <c r="S18" s="89"/>
      <c r="T18" s="89"/>
      <c r="U18" s="89"/>
    </row>
    <row r="19" spans="1:21" ht="12">
      <c r="A19" s="146" t="s">
        <v>33</v>
      </c>
      <c r="B19" s="62">
        <v>10</v>
      </c>
      <c r="C19" s="137">
        <v>249</v>
      </c>
      <c r="D19" s="64">
        <v>4</v>
      </c>
      <c r="E19" s="64">
        <v>38</v>
      </c>
      <c r="F19" s="65">
        <f t="shared" si="4"/>
        <v>24.9</v>
      </c>
      <c r="G19" s="66"/>
      <c r="H19" s="62">
        <v>2</v>
      </c>
      <c r="I19" s="62">
        <v>38</v>
      </c>
      <c r="J19" s="64"/>
      <c r="K19" s="119">
        <v>1</v>
      </c>
      <c r="L19" s="138">
        <f t="shared" si="5"/>
        <v>19</v>
      </c>
      <c r="M19" s="66"/>
      <c r="N19" s="62">
        <f t="shared" si="0"/>
        <v>12</v>
      </c>
      <c r="O19" s="62">
        <f t="shared" si="1"/>
        <v>287</v>
      </c>
      <c r="P19" s="64">
        <f t="shared" si="2"/>
        <v>4</v>
      </c>
      <c r="Q19" s="64">
        <f t="shared" si="3"/>
        <v>39</v>
      </c>
      <c r="R19" s="65">
        <f t="shared" si="6"/>
        <v>23.916666666666668</v>
      </c>
      <c r="S19" s="89"/>
      <c r="T19" s="89"/>
      <c r="U19" s="89"/>
    </row>
    <row r="20" spans="1:21" ht="12">
      <c r="A20" s="143" t="s">
        <v>10</v>
      </c>
      <c r="B20" s="51">
        <v>26</v>
      </c>
      <c r="C20" s="144">
        <v>608</v>
      </c>
      <c r="D20" s="53">
        <v>9</v>
      </c>
      <c r="E20" s="53">
        <v>123</v>
      </c>
      <c r="F20" s="54">
        <f t="shared" si="4"/>
        <v>23.384615384615383</v>
      </c>
      <c r="G20" s="55"/>
      <c r="H20" s="71"/>
      <c r="I20" s="71"/>
      <c r="J20" s="53"/>
      <c r="K20" s="52"/>
      <c r="L20" s="145"/>
      <c r="M20" s="55"/>
      <c r="N20" s="51">
        <f t="shared" si="0"/>
        <v>26</v>
      </c>
      <c r="O20" s="51">
        <f t="shared" si="1"/>
        <v>608</v>
      </c>
      <c r="P20" s="53">
        <f t="shared" si="2"/>
        <v>9</v>
      </c>
      <c r="Q20" s="53">
        <f t="shared" si="3"/>
        <v>123</v>
      </c>
      <c r="R20" s="54">
        <f t="shared" si="6"/>
        <v>23.384615384615383</v>
      </c>
      <c r="S20" s="89"/>
      <c r="T20" s="89"/>
      <c r="U20" s="89"/>
    </row>
    <row r="21" spans="1:21" ht="12">
      <c r="A21" s="143" t="s">
        <v>11</v>
      </c>
      <c r="B21" s="153">
        <f>SUM(B22:B24)</f>
        <v>35</v>
      </c>
      <c r="C21" s="153">
        <f>SUM(C22:C24)</f>
        <v>858</v>
      </c>
      <c r="D21" s="160">
        <f>SUM(D22:D24)</f>
        <v>13</v>
      </c>
      <c r="E21" s="160">
        <f>SUM(E22:E24)</f>
        <v>97</v>
      </c>
      <c r="F21" s="54">
        <f t="shared" si="4"/>
        <v>24.514285714285716</v>
      </c>
      <c r="G21" s="55"/>
      <c r="H21" s="51">
        <f>SUM(H22:H24)</f>
        <v>20</v>
      </c>
      <c r="I21" s="51">
        <f>SUM(I22:I24)</f>
        <v>424</v>
      </c>
      <c r="J21" s="57">
        <f>SUM(J22:J24)</f>
        <v>1</v>
      </c>
      <c r="K21" s="57">
        <f>SUM(K22:K24)</f>
        <v>18</v>
      </c>
      <c r="L21" s="145">
        <f t="shared" si="5"/>
        <v>21.2</v>
      </c>
      <c r="M21" s="55"/>
      <c r="N21" s="153">
        <f t="shared" si="0"/>
        <v>55</v>
      </c>
      <c r="O21" s="51">
        <f t="shared" si="1"/>
        <v>1282</v>
      </c>
      <c r="P21" s="53">
        <f t="shared" si="2"/>
        <v>14</v>
      </c>
      <c r="Q21" s="53">
        <f t="shared" si="3"/>
        <v>115</v>
      </c>
      <c r="R21" s="54">
        <f t="shared" si="6"/>
        <v>23.30909090909091</v>
      </c>
      <c r="S21" s="89"/>
      <c r="T21" s="89"/>
      <c r="U21" s="89"/>
    </row>
    <row r="22" spans="1:21" ht="12">
      <c r="A22" s="146" t="s">
        <v>34</v>
      </c>
      <c r="B22" s="123">
        <v>7</v>
      </c>
      <c r="C22" s="137">
        <v>170</v>
      </c>
      <c r="D22" s="64">
        <v>3</v>
      </c>
      <c r="E22" s="64">
        <v>12</v>
      </c>
      <c r="F22" s="65">
        <f t="shared" si="4"/>
        <v>24.285714285714285</v>
      </c>
      <c r="G22" s="66"/>
      <c r="H22" s="62">
        <v>3</v>
      </c>
      <c r="I22" s="62">
        <v>58</v>
      </c>
      <c r="J22" s="64"/>
      <c r="K22" s="119">
        <v>3</v>
      </c>
      <c r="L22" s="138">
        <f t="shared" si="5"/>
        <v>19.333333333333332</v>
      </c>
      <c r="M22" s="66"/>
      <c r="N22" s="123">
        <f t="shared" si="0"/>
        <v>10</v>
      </c>
      <c r="O22" s="62">
        <f t="shared" si="1"/>
        <v>228</v>
      </c>
      <c r="P22" s="64">
        <f t="shared" si="2"/>
        <v>3</v>
      </c>
      <c r="Q22" s="64">
        <f t="shared" si="3"/>
        <v>15</v>
      </c>
      <c r="R22" s="65">
        <f t="shared" si="6"/>
        <v>22.8</v>
      </c>
      <c r="S22" s="89"/>
      <c r="T22" s="89"/>
      <c r="U22" s="89"/>
    </row>
    <row r="23" spans="1:21" ht="12">
      <c r="A23" s="146" t="s">
        <v>35</v>
      </c>
      <c r="B23" s="123">
        <v>8</v>
      </c>
      <c r="C23" s="137">
        <v>200</v>
      </c>
      <c r="D23" s="64">
        <v>2</v>
      </c>
      <c r="E23" s="64">
        <v>24</v>
      </c>
      <c r="F23" s="65">
        <f t="shared" si="4"/>
        <v>25</v>
      </c>
      <c r="G23" s="66"/>
      <c r="H23" s="62">
        <v>6</v>
      </c>
      <c r="I23" s="62">
        <v>115</v>
      </c>
      <c r="J23" s="64"/>
      <c r="K23" s="119"/>
      <c r="L23" s="138">
        <f t="shared" si="5"/>
        <v>19.166666666666668</v>
      </c>
      <c r="M23" s="66"/>
      <c r="N23" s="123">
        <f t="shared" si="0"/>
        <v>14</v>
      </c>
      <c r="O23" s="62">
        <f t="shared" si="1"/>
        <v>315</v>
      </c>
      <c r="P23" s="64">
        <f t="shared" si="2"/>
        <v>2</v>
      </c>
      <c r="Q23" s="64">
        <f t="shared" si="3"/>
        <v>24</v>
      </c>
      <c r="R23" s="65">
        <f t="shared" si="6"/>
        <v>22.5</v>
      </c>
      <c r="S23" s="89"/>
      <c r="T23" s="89"/>
      <c r="U23" s="89"/>
    </row>
    <row r="24" spans="1:21" ht="12">
      <c r="A24" s="146" t="s">
        <v>36</v>
      </c>
      <c r="B24" s="123">
        <v>20</v>
      </c>
      <c r="C24" s="137">
        <v>488</v>
      </c>
      <c r="D24" s="64">
        <v>8</v>
      </c>
      <c r="E24" s="64">
        <v>61</v>
      </c>
      <c r="F24" s="65">
        <f t="shared" si="4"/>
        <v>24.4</v>
      </c>
      <c r="G24" s="66"/>
      <c r="H24" s="62">
        <v>11</v>
      </c>
      <c r="I24" s="62">
        <v>251</v>
      </c>
      <c r="J24" s="64">
        <v>1</v>
      </c>
      <c r="K24" s="119">
        <v>15</v>
      </c>
      <c r="L24" s="138">
        <f t="shared" si="5"/>
        <v>22.818181818181817</v>
      </c>
      <c r="M24" s="66"/>
      <c r="N24" s="123">
        <f t="shared" si="0"/>
        <v>31</v>
      </c>
      <c r="O24" s="62">
        <f t="shared" si="1"/>
        <v>739</v>
      </c>
      <c r="P24" s="64">
        <f t="shared" si="2"/>
        <v>9</v>
      </c>
      <c r="Q24" s="64">
        <f t="shared" si="3"/>
        <v>76</v>
      </c>
      <c r="R24" s="65">
        <f t="shared" si="6"/>
        <v>23.838709677419356</v>
      </c>
      <c r="S24" s="89"/>
      <c r="T24" s="89"/>
      <c r="U24" s="89"/>
    </row>
    <row r="25" spans="1:21" ht="12">
      <c r="A25" s="143" t="s">
        <v>12</v>
      </c>
      <c r="B25" s="51">
        <f>SUM(B26:B27)</f>
        <v>31</v>
      </c>
      <c r="C25" s="51">
        <f>SUM(C26:C27)</f>
        <v>718</v>
      </c>
      <c r="D25" s="57">
        <f>SUM(D26:D27)</f>
        <v>16</v>
      </c>
      <c r="E25" s="57">
        <f>SUM(E26:E27)</f>
        <v>113</v>
      </c>
      <c r="F25" s="54">
        <f t="shared" si="4"/>
        <v>23.161290322580644</v>
      </c>
      <c r="G25" s="55"/>
      <c r="H25" s="51">
        <f>SUM(H26:H27)</f>
        <v>8</v>
      </c>
      <c r="I25" s="51">
        <f>SUM(I26:I27)</f>
        <v>175</v>
      </c>
      <c r="J25" s="57">
        <f>SUM(J26:J27)</f>
        <v>1</v>
      </c>
      <c r="K25" s="57">
        <f>SUM(K26:K27)</f>
        <v>10</v>
      </c>
      <c r="L25" s="145">
        <f t="shared" si="5"/>
        <v>21.875</v>
      </c>
      <c r="M25" s="55"/>
      <c r="N25" s="51">
        <f t="shared" si="0"/>
        <v>39</v>
      </c>
      <c r="O25" s="51">
        <f t="shared" si="1"/>
        <v>893</v>
      </c>
      <c r="P25" s="53">
        <f t="shared" si="2"/>
        <v>17</v>
      </c>
      <c r="Q25" s="53">
        <f t="shared" si="3"/>
        <v>123</v>
      </c>
      <c r="R25" s="54">
        <f t="shared" si="6"/>
        <v>22.897435897435898</v>
      </c>
      <c r="S25" s="89"/>
      <c r="T25" s="89"/>
      <c r="U25" s="89"/>
    </row>
    <row r="26" spans="1:21" ht="12">
      <c r="A26" s="146" t="s">
        <v>37</v>
      </c>
      <c r="B26" s="62">
        <v>9</v>
      </c>
      <c r="C26" s="137">
        <v>213</v>
      </c>
      <c r="D26" s="64">
        <v>4</v>
      </c>
      <c r="E26" s="64">
        <v>35</v>
      </c>
      <c r="F26" s="65">
        <f t="shared" si="4"/>
        <v>23.666666666666668</v>
      </c>
      <c r="G26" s="66"/>
      <c r="H26" s="62"/>
      <c r="I26" s="62"/>
      <c r="J26" s="64"/>
      <c r="K26" s="119"/>
      <c r="L26" s="145"/>
      <c r="M26" s="66"/>
      <c r="N26" s="62">
        <f t="shared" si="0"/>
        <v>9</v>
      </c>
      <c r="O26" s="62">
        <f t="shared" si="1"/>
        <v>213</v>
      </c>
      <c r="P26" s="64">
        <f t="shared" si="2"/>
        <v>4</v>
      </c>
      <c r="Q26" s="64">
        <f t="shared" si="3"/>
        <v>35</v>
      </c>
      <c r="R26" s="65">
        <f t="shared" si="6"/>
        <v>23.666666666666668</v>
      </c>
      <c r="S26" s="89"/>
      <c r="T26" s="89"/>
      <c r="U26" s="89"/>
    </row>
    <row r="27" spans="1:21" ht="12">
      <c r="A27" s="146" t="s">
        <v>38</v>
      </c>
      <c r="B27" s="62">
        <v>22</v>
      </c>
      <c r="C27" s="137">
        <v>505</v>
      </c>
      <c r="D27" s="64">
        <v>12</v>
      </c>
      <c r="E27" s="64">
        <v>78</v>
      </c>
      <c r="F27" s="65">
        <f t="shared" si="4"/>
        <v>22.954545454545453</v>
      </c>
      <c r="G27" s="66"/>
      <c r="H27" s="62">
        <v>8</v>
      </c>
      <c r="I27" s="62">
        <v>175</v>
      </c>
      <c r="J27" s="64">
        <v>1</v>
      </c>
      <c r="K27" s="119">
        <v>10</v>
      </c>
      <c r="L27" s="138">
        <f t="shared" si="5"/>
        <v>21.875</v>
      </c>
      <c r="M27" s="66"/>
      <c r="N27" s="62">
        <f t="shared" si="0"/>
        <v>30</v>
      </c>
      <c r="O27" s="62">
        <f t="shared" si="1"/>
        <v>680</v>
      </c>
      <c r="P27" s="64">
        <f t="shared" si="2"/>
        <v>13</v>
      </c>
      <c r="Q27" s="64">
        <f t="shared" si="3"/>
        <v>88</v>
      </c>
      <c r="R27" s="65">
        <f t="shared" si="6"/>
        <v>22.666666666666668</v>
      </c>
      <c r="S27" s="89"/>
      <c r="T27" s="89"/>
      <c r="U27" s="89"/>
    </row>
    <row r="28" spans="1:21" ht="12">
      <c r="A28" s="143" t="s">
        <v>13</v>
      </c>
      <c r="B28" s="51">
        <f>SUM(B29:B30)</f>
        <v>24</v>
      </c>
      <c r="C28" s="51">
        <f>SUM(C29:C30)</f>
        <v>570</v>
      </c>
      <c r="D28" s="57">
        <f>SUM(D29:D30)</f>
        <v>5</v>
      </c>
      <c r="E28" s="57">
        <f>SUM(E29:E30)</f>
        <v>72</v>
      </c>
      <c r="F28" s="54">
        <f t="shared" si="4"/>
        <v>23.75</v>
      </c>
      <c r="G28" s="55"/>
      <c r="H28" s="51">
        <f>SUM(H29:H30)</f>
        <v>6</v>
      </c>
      <c r="I28" s="51">
        <f>SUM(I29:I30)</f>
        <v>164</v>
      </c>
      <c r="J28" s="51">
        <f>SUM(J29:J30)</f>
        <v>2</v>
      </c>
      <c r="K28" s="57">
        <f>SUM(K29:K30)</f>
        <v>5</v>
      </c>
      <c r="L28" s="145">
        <f t="shared" si="5"/>
        <v>27.333333333333332</v>
      </c>
      <c r="M28" s="55"/>
      <c r="N28" s="51">
        <f t="shared" si="0"/>
        <v>30</v>
      </c>
      <c r="O28" s="51">
        <f t="shared" si="1"/>
        <v>734</v>
      </c>
      <c r="P28" s="53">
        <f t="shared" si="2"/>
        <v>7</v>
      </c>
      <c r="Q28" s="53">
        <f t="shared" si="3"/>
        <v>77</v>
      </c>
      <c r="R28" s="54">
        <f t="shared" si="6"/>
        <v>24.466666666666665</v>
      </c>
      <c r="S28" s="89"/>
      <c r="T28" s="89"/>
      <c r="U28" s="89"/>
    </row>
    <row r="29" spans="1:21" ht="12">
      <c r="A29" s="146" t="s">
        <v>39</v>
      </c>
      <c r="B29" s="62">
        <v>18</v>
      </c>
      <c r="C29" s="137">
        <v>439</v>
      </c>
      <c r="D29" s="64">
        <v>5</v>
      </c>
      <c r="E29" s="64">
        <v>36</v>
      </c>
      <c r="F29" s="65">
        <f t="shared" si="4"/>
        <v>24.38888888888889</v>
      </c>
      <c r="G29" s="66"/>
      <c r="H29" s="62">
        <v>3</v>
      </c>
      <c r="I29" s="62">
        <v>78</v>
      </c>
      <c r="J29" s="64">
        <v>2</v>
      </c>
      <c r="K29" s="119">
        <v>1</v>
      </c>
      <c r="L29" s="138">
        <f t="shared" si="5"/>
        <v>26</v>
      </c>
      <c r="M29" s="66"/>
      <c r="N29" s="62">
        <f t="shared" si="0"/>
        <v>21</v>
      </c>
      <c r="O29" s="62">
        <f t="shared" si="1"/>
        <v>517</v>
      </c>
      <c r="P29" s="64">
        <f t="shared" si="2"/>
        <v>7</v>
      </c>
      <c r="Q29" s="64">
        <f t="shared" si="3"/>
        <v>37</v>
      </c>
      <c r="R29" s="65">
        <f t="shared" si="6"/>
        <v>24.61904761904762</v>
      </c>
      <c r="S29" s="89"/>
      <c r="T29" s="89"/>
      <c r="U29" s="89"/>
    </row>
    <row r="30" spans="1:21" ht="12">
      <c r="A30" s="146" t="s">
        <v>40</v>
      </c>
      <c r="B30" s="62">
        <v>6</v>
      </c>
      <c r="C30" s="137">
        <v>131</v>
      </c>
      <c r="D30" s="64"/>
      <c r="E30" s="64">
        <v>36</v>
      </c>
      <c r="F30" s="65">
        <f t="shared" si="4"/>
        <v>21.833333333333332</v>
      </c>
      <c r="G30" s="66"/>
      <c r="H30" s="62">
        <v>3</v>
      </c>
      <c r="I30" s="62">
        <v>86</v>
      </c>
      <c r="J30" s="64"/>
      <c r="K30" s="119">
        <v>4</v>
      </c>
      <c r="L30" s="138">
        <f t="shared" si="5"/>
        <v>28.666666666666668</v>
      </c>
      <c r="M30" s="66"/>
      <c r="N30" s="62">
        <f aca="true" t="shared" si="7" ref="N30:O33">+B30+H30</f>
        <v>9</v>
      </c>
      <c r="O30" s="62">
        <f t="shared" si="7"/>
        <v>217</v>
      </c>
      <c r="P30" s="64"/>
      <c r="Q30" s="64">
        <f>+E30+K30</f>
        <v>40</v>
      </c>
      <c r="R30" s="65">
        <f t="shared" si="6"/>
        <v>24.11111111111111</v>
      </c>
      <c r="S30" s="89"/>
      <c r="T30" s="89"/>
      <c r="U30" s="89"/>
    </row>
    <row r="31" spans="1:21" ht="12">
      <c r="A31" s="143" t="s">
        <v>14</v>
      </c>
      <c r="B31" s="51">
        <f>SUM(B32:B33)</f>
        <v>35</v>
      </c>
      <c r="C31" s="144">
        <f>SUM(C32:C33)</f>
        <v>873</v>
      </c>
      <c r="D31" s="53">
        <f>SUM(D32:D33)</f>
        <v>20</v>
      </c>
      <c r="E31" s="53">
        <f>SUM(E32:E33)</f>
        <v>96</v>
      </c>
      <c r="F31" s="54">
        <f t="shared" si="4"/>
        <v>24.942857142857143</v>
      </c>
      <c r="G31" s="55"/>
      <c r="H31" s="51">
        <f>SUM(H32:H33)</f>
        <v>15</v>
      </c>
      <c r="I31" s="51">
        <f>SUM(I32:I33)</f>
        <v>384</v>
      </c>
      <c r="J31" s="57">
        <f>SUM(J32:J33)</f>
        <v>3</v>
      </c>
      <c r="K31" s="57">
        <f>SUM(K32:K33)</f>
        <v>17</v>
      </c>
      <c r="L31" s="145">
        <f t="shared" si="5"/>
        <v>25.6</v>
      </c>
      <c r="M31" s="55"/>
      <c r="N31" s="51">
        <f t="shared" si="7"/>
        <v>50</v>
      </c>
      <c r="O31" s="51">
        <f t="shared" si="7"/>
        <v>1257</v>
      </c>
      <c r="P31" s="53">
        <f>+D31+J31</f>
        <v>23</v>
      </c>
      <c r="Q31" s="53">
        <f>+E31+K31</f>
        <v>113</v>
      </c>
      <c r="R31" s="54">
        <f t="shared" si="6"/>
        <v>25.14</v>
      </c>
      <c r="S31" s="89"/>
      <c r="T31" s="89"/>
      <c r="U31" s="89"/>
    </row>
    <row r="32" spans="1:21" ht="12">
      <c r="A32" s="146" t="s">
        <v>41</v>
      </c>
      <c r="B32" s="62">
        <v>23</v>
      </c>
      <c r="C32" s="137">
        <v>561</v>
      </c>
      <c r="D32" s="64">
        <v>11</v>
      </c>
      <c r="E32" s="64">
        <v>59</v>
      </c>
      <c r="F32" s="65">
        <f t="shared" si="4"/>
        <v>24.391304347826086</v>
      </c>
      <c r="G32" s="66"/>
      <c r="H32" s="62">
        <v>8</v>
      </c>
      <c r="I32" s="62">
        <v>203</v>
      </c>
      <c r="J32" s="64">
        <v>1</v>
      </c>
      <c r="K32" s="119">
        <v>15</v>
      </c>
      <c r="L32" s="138">
        <f t="shared" si="5"/>
        <v>25.375</v>
      </c>
      <c r="M32" s="66"/>
      <c r="N32" s="62">
        <f t="shared" si="7"/>
        <v>31</v>
      </c>
      <c r="O32" s="62">
        <f t="shared" si="7"/>
        <v>764</v>
      </c>
      <c r="P32" s="64">
        <f>+D32+J32</f>
        <v>12</v>
      </c>
      <c r="Q32" s="64">
        <f>+E32+K32</f>
        <v>74</v>
      </c>
      <c r="R32" s="65">
        <f t="shared" si="6"/>
        <v>24.64516129032258</v>
      </c>
      <c r="S32" s="89"/>
      <c r="T32" s="89"/>
      <c r="U32" s="89"/>
    </row>
    <row r="33" spans="1:21" ht="12">
      <c r="A33" s="154" t="s">
        <v>42</v>
      </c>
      <c r="B33" s="61">
        <v>12</v>
      </c>
      <c r="C33" s="155">
        <v>312</v>
      </c>
      <c r="D33" s="74">
        <v>9</v>
      </c>
      <c r="E33" s="74">
        <v>37</v>
      </c>
      <c r="F33" s="65">
        <f t="shared" si="4"/>
        <v>26</v>
      </c>
      <c r="G33" s="73"/>
      <c r="H33" s="61">
        <v>7</v>
      </c>
      <c r="I33" s="61">
        <v>181</v>
      </c>
      <c r="J33" s="74">
        <v>2</v>
      </c>
      <c r="K33" s="139">
        <v>2</v>
      </c>
      <c r="L33" s="138">
        <f t="shared" si="5"/>
        <v>25.857142857142858</v>
      </c>
      <c r="M33" s="73"/>
      <c r="N33" s="61">
        <f t="shared" si="7"/>
        <v>19</v>
      </c>
      <c r="O33" s="61">
        <f t="shared" si="7"/>
        <v>493</v>
      </c>
      <c r="P33" s="64">
        <f>+D33+J33</f>
        <v>11</v>
      </c>
      <c r="Q33" s="64">
        <f>+E33+K33</f>
        <v>39</v>
      </c>
      <c r="R33" s="156">
        <f t="shared" si="6"/>
        <v>25.94736842105263</v>
      </c>
      <c r="S33" s="89"/>
      <c r="T33" s="89"/>
      <c r="U33" s="89"/>
    </row>
    <row r="34" spans="1:21" ht="12">
      <c r="A34" s="102" t="s">
        <v>15</v>
      </c>
      <c r="B34" s="125">
        <v>260</v>
      </c>
      <c r="C34" s="125">
        <v>6313</v>
      </c>
      <c r="D34" s="126">
        <v>117</v>
      </c>
      <c r="E34" s="126">
        <v>988</v>
      </c>
      <c r="F34" s="78">
        <f t="shared" si="4"/>
        <v>24.28076923076923</v>
      </c>
      <c r="G34" s="79"/>
      <c r="H34" s="125">
        <v>78</v>
      </c>
      <c r="I34" s="125">
        <v>1856</v>
      </c>
      <c r="J34" s="126">
        <v>8</v>
      </c>
      <c r="K34" s="126">
        <v>82</v>
      </c>
      <c r="L34" s="158">
        <f t="shared" si="5"/>
        <v>23.794871794871796</v>
      </c>
      <c r="M34" s="79"/>
      <c r="N34" s="125">
        <f>+B34+H34</f>
        <v>338</v>
      </c>
      <c r="O34" s="125">
        <f>+O9+O10+O14+O17+O20+O21+O25+O28+O31</f>
        <v>8169</v>
      </c>
      <c r="P34" s="161">
        <f>+D34+J34</f>
        <v>125</v>
      </c>
      <c r="Q34" s="161">
        <f>+E34+K34</f>
        <v>1070</v>
      </c>
      <c r="R34" s="78">
        <f t="shared" si="6"/>
        <v>24.168639053254438</v>
      </c>
      <c r="S34" s="89"/>
      <c r="T34" s="89"/>
      <c r="U34" s="89"/>
    </row>
    <row r="35" spans="1:21" ht="12">
      <c r="A35" s="81" t="s">
        <v>49</v>
      </c>
      <c r="B35" s="82"/>
      <c r="C35" s="83"/>
      <c r="D35" s="82"/>
      <c r="E35" s="82"/>
      <c r="F35" s="82"/>
      <c r="G35" s="83"/>
      <c r="H35" s="83"/>
      <c r="I35" s="84"/>
      <c r="J35" s="85"/>
      <c r="K35" s="84"/>
      <c r="L35" s="86"/>
      <c r="M35" s="82"/>
      <c r="N35" s="82"/>
      <c r="O35" s="82"/>
      <c r="P35" s="82"/>
      <c r="Q35" s="82"/>
      <c r="R35" s="82"/>
      <c r="S35" s="89"/>
      <c r="T35" s="89"/>
      <c r="U35" s="89"/>
    </row>
    <row r="36" spans="1:21" ht="12">
      <c r="A36" s="87" t="s">
        <v>47</v>
      </c>
      <c r="B36" s="82"/>
      <c r="C36" s="83"/>
      <c r="D36" s="82"/>
      <c r="E36" s="82"/>
      <c r="F36" s="82"/>
      <c r="G36" s="83"/>
      <c r="H36" s="83"/>
      <c r="I36" s="84"/>
      <c r="J36" s="84"/>
      <c r="K36" s="84"/>
      <c r="L36" s="86"/>
      <c r="M36" s="82"/>
      <c r="N36" s="82"/>
      <c r="O36" s="82"/>
      <c r="P36" s="82"/>
      <c r="Q36" s="82"/>
      <c r="R36" s="82"/>
      <c r="S36" s="89"/>
      <c r="T36" s="89"/>
      <c r="U36" s="89"/>
    </row>
    <row r="37" spans="1:21" ht="12">
      <c r="A37" s="87" t="s">
        <v>22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2"/>
      <c r="N37" s="82"/>
      <c r="O37" s="82"/>
      <c r="P37" s="82"/>
      <c r="Q37" s="82"/>
      <c r="R37" s="82"/>
      <c r="S37" s="89"/>
      <c r="T37" s="89"/>
      <c r="U37" s="89"/>
    </row>
    <row r="38" spans="1:21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8"/>
      <c r="N38" s="88"/>
      <c r="O38" s="88"/>
      <c r="P38" s="88"/>
      <c r="Q38" s="88"/>
      <c r="R38" s="88"/>
      <c r="S38" s="89"/>
      <c r="T38" s="89"/>
      <c r="U38" s="89"/>
    </row>
    <row r="39" spans="1:21" ht="12">
      <c r="A39" s="15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7">
    <mergeCell ref="C5:F5"/>
    <mergeCell ref="I5:L5"/>
    <mergeCell ref="O5:R5"/>
    <mergeCell ref="B3:R3"/>
    <mergeCell ref="B4:F4"/>
    <mergeCell ref="H4:L4"/>
    <mergeCell ref="N4:R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&amp;R400036.xls</oddHeader>
    <oddFooter>&amp;LComune di Bologna - Dipartimento Programmazione</oddFooter>
  </headerFooter>
  <ignoredErrors>
    <ignoredError sqref="B10:R16 B18:R30 F17:R17 B32:R34 P31:R31 N9:O9 R9" unlockedFormula="1"/>
    <ignoredError sqref="B17:E17 B31:O31" formulaRange="1" unlockedFormula="1"/>
    <ignoredError sqref="E8:Q8 M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4.75390625" style="17" customWidth="1"/>
    <col min="2" max="2" width="6.75390625" style="17" customWidth="1"/>
    <col min="3" max="3" width="7.125" style="17" customWidth="1"/>
    <col min="4" max="5" width="8.125" style="17" customWidth="1"/>
    <col min="6" max="6" width="8.875" style="17" customWidth="1"/>
    <col min="7" max="7" width="1.25" style="17" customWidth="1"/>
    <col min="8" max="8" width="6.75390625" style="17" customWidth="1"/>
    <col min="9" max="9" width="7.125" style="17" customWidth="1"/>
    <col min="10" max="11" width="8.125" style="17" customWidth="1"/>
    <col min="12" max="12" width="8.875" style="17" customWidth="1"/>
    <col min="13" max="13" width="1.25" style="17" customWidth="1"/>
    <col min="14" max="14" width="6.75390625" style="17" customWidth="1"/>
    <col min="15" max="15" width="7.25390625" style="17" customWidth="1"/>
    <col min="16" max="17" width="8.125" style="17" customWidth="1"/>
    <col min="18" max="18" width="9.25390625" style="17" customWidth="1"/>
    <col min="19" max="19" width="1.875" style="17" customWidth="1"/>
    <col min="20" max="20" width="6.75390625" style="17" customWidth="1"/>
    <col min="21" max="21" width="7.00390625" style="17" customWidth="1"/>
    <col min="22" max="22" width="11.125" style="17" hidden="1" customWidth="1"/>
    <col min="23" max="23" width="9.25390625" style="17" customWidth="1"/>
    <col min="24" max="24" width="8.875" style="17" customWidth="1"/>
    <col min="25" max="25" width="1.25" style="17" customWidth="1"/>
    <col min="26" max="26" width="6.75390625" style="17" customWidth="1"/>
    <col min="27" max="27" width="6.875" style="17" customWidth="1"/>
    <col min="28" max="28" width="8.875" style="17" customWidth="1"/>
    <col min="29" max="29" width="1.25" style="17" customWidth="1"/>
    <col min="30" max="30" width="6.75390625" style="17" customWidth="1"/>
    <col min="31" max="31" width="6.875" style="17" customWidth="1"/>
    <col min="32" max="32" width="8.875" style="17" customWidth="1"/>
    <col min="33" max="16384" width="10.625" style="17" customWidth="1"/>
  </cols>
  <sheetData>
    <row r="1" spans="1:29" s="9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142" t="s">
        <v>21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</row>
    <row r="2" spans="1:29" s="9" customFormat="1" ht="15" customHeight="1">
      <c r="A2" s="35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142"/>
      <c r="L2" s="32"/>
      <c r="M2" s="32"/>
      <c r="N2" s="32"/>
      <c r="O2" s="32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</row>
    <row r="3" spans="1:29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13"/>
      <c r="T3" s="113"/>
      <c r="U3" s="113"/>
      <c r="V3" s="19"/>
      <c r="W3" s="19"/>
      <c r="X3" s="19"/>
      <c r="Y3" s="19"/>
      <c r="Z3" s="19"/>
      <c r="AA3" s="19"/>
      <c r="AB3" s="19"/>
      <c r="AC3" s="19"/>
    </row>
    <row r="4" spans="1:29" ht="12">
      <c r="A4" s="37"/>
      <c r="B4" s="197" t="s">
        <v>24</v>
      </c>
      <c r="C4" s="197"/>
      <c r="D4" s="197"/>
      <c r="E4" s="197"/>
      <c r="F4" s="197"/>
      <c r="G4" s="38"/>
      <c r="H4" s="197" t="s">
        <v>25</v>
      </c>
      <c r="I4" s="197"/>
      <c r="J4" s="197"/>
      <c r="K4" s="197"/>
      <c r="L4" s="197"/>
      <c r="M4" s="38"/>
      <c r="N4" s="197" t="s">
        <v>26</v>
      </c>
      <c r="O4" s="197"/>
      <c r="P4" s="197"/>
      <c r="Q4" s="197"/>
      <c r="R4" s="197"/>
      <c r="S4" s="132"/>
      <c r="T4" s="132"/>
      <c r="U4" s="132"/>
      <c r="V4" s="20"/>
      <c r="W4" s="20"/>
      <c r="X4" s="20"/>
      <c r="Y4" s="20"/>
      <c r="Z4" s="19"/>
      <c r="AA4" s="19"/>
      <c r="AB4" s="19"/>
      <c r="AC4" s="20"/>
    </row>
    <row r="5" spans="1:28" ht="12">
      <c r="A5" s="39"/>
      <c r="B5" s="40" t="s">
        <v>1</v>
      </c>
      <c r="C5" s="196" t="s">
        <v>2</v>
      </c>
      <c r="D5" s="196"/>
      <c r="E5" s="196"/>
      <c r="F5" s="196"/>
      <c r="G5" s="41"/>
      <c r="H5" s="40" t="s">
        <v>1</v>
      </c>
      <c r="I5" s="198" t="s">
        <v>2</v>
      </c>
      <c r="J5" s="198"/>
      <c r="K5" s="198"/>
      <c r="L5" s="198"/>
      <c r="M5" s="41"/>
      <c r="N5" s="40" t="s">
        <v>1</v>
      </c>
      <c r="O5" s="198" t="s">
        <v>2</v>
      </c>
      <c r="P5" s="198"/>
      <c r="Q5" s="198"/>
      <c r="R5" s="198"/>
      <c r="S5" s="89"/>
      <c r="T5" s="89"/>
      <c r="U5" s="89"/>
      <c r="Z5" s="20"/>
      <c r="AA5" s="20"/>
      <c r="AB5" s="20"/>
    </row>
    <row r="6" spans="1:21" ht="12">
      <c r="A6" s="39"/>
      <c r="B6" s="43"/>
      <c r="C6" s="43" t="s">
        <v>3</v>
      </c>
      <c r="D6" s="42" t="s">
        <v>16</v>
      </c>
      <c r="E6" s="42" t="s">
        <v>16</v>
      </c>
      <c r="F6" s="43" t="s">
        <v>18</v>
      </c>
      <c r="G6" s="43"/>
      <c r="H6" s="43"/>
      <c r="I6" s="134" t="s">
        <v>17</v>
      </c>
      <c r="J6" s="42" t="s">
        <v>16</v>
      </c>
      <c r="K6" s="42" t="s">
        <v>16</v>
      </c>
      <c r="L6" s="43" t="s">
        <v>4</v>
      </c>
      <c r="M6" s="43"/>
      <c r="N6" s="43"/>
      <c r="O6" s="134" t="s">
        <v>17</v>
      </c>
      <c r="P6" s="42" t="s">
        <v>16</v>
      </c>
      <c r="Q6" s="42" t="s">
        <v>16</v>
      </c>
      <c r="R6" s="43" t="s">
        <v>4</v>
      </c>
      <c r="S6" s="89"/>
      <c r="T6" s="89"/>
      <c r="U6" s="89"/>
    </row>
    <row r="7" spans="1:21" ht="12">
      <c r="A7" s="39"/>
      <c r="B7" s="43"/>
      <c r="C7" s="43"/>
      <c r="D7" s="42" t="s">
        <v>43</v>
      </c>
      <c r="E7" s="42" t="s">
        <v>19</v>
      </c>
      <c r="F7" s="44" t="s">
        <v>20</v>
      </c>
      <c r="G7" s="43"/>
      <c r="H7" s="43"/>
      <c r="I7" s="40"/>
      <c r="J7" s="42" t="s">
        <v>43</v>
      </c>
      <c r="K7" s="42" t="s">
        <v>19</v>
      </c>
      <c r="L7" s="43" t="s">
        <v>5</v>
      </c>
      <c r="M7" s="43"/>
      <c r="N7" s="43"/>
      <c r="O7" s="40"/>
      <c r="P7" s="42" t="s">
        <v>43</v>
      </c>
      <c r="Q7" s="42" t="s">
        <v>19</v>
      </c>
      <c r="R7" s="43" t="s">
        <v>5</v>
      </c>
      <c r="S7" s="89"/>
      <c r="T7" s="89"/>
      <c r="U7" s="89"/>
    </row>
    <row r="8" spans="1:21" ht="12">
      <c r="A8" s="94"/>
      <c r="B8" s="46"/>
      <c r="C8" s="46"/>
      <c r="D8" s="47" t="s">
        <v>44</v>
      </c>
      <c r="E8" s="45" t="s">
        <v>46</v>
      </c>
      <c r="F8" s="48"/>
      <c r="G8" s="48"/>
      <c r="H8" s="46"/>
      <c r="I8" s="48"/>
      <c r="J8" s="47" t="s">
        <v>44</v>
      </c>
      <c r="K8" s="45" t="s">
        <v>46</v>
      </c>
      <c r="L8" s="48"/>
      <c r="M8" s="48"/>
      <c r="N8" s="46"/>
      <c r="O8" s="48"/>
      <c r="P8" s="47" t="s">
        <v>44</v>
      </c>
      <c r="Q8" s="45" t="s">
        <v>46</v>
      </c>
      <c r="R8" s="48"/>
      <c r="S8" s="89"/>
      <c r="T8" s="89"/>
      <c r="U8" s="89"/>
    </row>
    <row r="9" spans="1:21" ht="12">
      <c r="A9" s="143" t="s">
        <v>6</v>
      </c>
      <c r="B9" s="51">
        <v>18</v>
      </c>
      <c r="C9" s="144">
        <v>447</v>
      </c>
      <c r="D9" s="53">
        <v>13</v>
      </c>
      <c r="E9" s="53">
        <v>56</v>
      </c>
      <c r="F9" s="54">
        <f>+C9/B9</f>
        <v>24.833333333333332</v>
      </c>
      <c r="G9" s="55"/>
      <c r="H9" s="51">
        <v>5</v>
      </c>
      <c r="I9" s="51">
        <v>126</v>
      </c>
      <c r="J9" s="57"/>
      <c r="K9" s="57">
        <v>5</v>
      </c>
      <c r="L9" s="145">
        <f>+I9/H9</f>
        <v>25.2</v>
      </c>
      <c r="M9" s="55"/>
      <c r="N9" s="51">
        <v>23</v>
      </c>
      <c r="O9" s="51">
        <f aca="true" t="shared" si="0" ref="O9:O14">+C9+I9</f>
        <v>573</v>
      </c>
      <c r="P9" s="57">
        <v>13</v>
      </c>
      <c r="Q9" s="57">
        <f aca="true" t="shared" si="1" ref="Q9:Q14">E9+K9</f>
        <v>61</v>
      </c>
      <c r="R9" s="54">
        <f>+O9/N9</f>
        <v>24.91304347826087</v>
      </c>
      <c r="S9" s="89"/>
      <c r="T9" s="89"/>
      <c r="U9" s="89"/>
    </row>
    <row r="10" spans="1:21" ht="12">
      <c r="A10" s="143" t="s">
        <v>7</v>
      </c>
      <c r="B10" s="51">
        <v>47</v>
      </c>
      <c r="C10" s="144">
        <v>1168</v>
      </c>
      <c r="D10" s="53">
        <f>+D11+D12+D13</f>
        <v>21</v>
      </c>
      <c r="E10" s="53">
        <f>E11+E12+E13</f>
        <v>239</v>
      </c>
      <c r="F10" s="54">
        <f>+C10/B10</f>
        <v>24.851063829787233</v>
      </c>
      <c r="G10" s="55"/>
      <c r="H10" s="51">
        <v>11</v>
      </c>
      <c r="I10" s="51">
        <v>293</v>
      </c>
      <c r="J10" s="57"/>
      <c r="K10" s="57">
        <v>1</v>
      </c>
      <c r="L10" s="145">
        <f>+I10/H10</f>
        <v>26.636363636363637</v>
      </c>
      <c r="M10" s="55"/>
      <c r="N10" s="51">
        <v>58</v>
      </c>
      <c r="O10" s="51">
        <f t="shared" si="0"/>
        <v>1461</v>
      </c>
      <c r="P10" s="57">
        <f>+P11+P12+P13</f>
        <v>21</v>
      </c>
      <c r="Q10" s="57">
        <f t="shared" si="1"/>
        <v>240</v>
      </c>
      <c r="R10" s="54">
        <f>+O10/N10</f>
        <v>25.189655172413794</v>
      </c>
      <c r="S10" s="89"/>
      <c r="T10" s="89"/>
      <c r="U10" s="89"/>
    </row>
    <row r="11" spans="1:21" ht="12">
      <c r="A11" s="146" t="s">
        <v>27</v>
      </c>
      <c r="B11" s="62">
        <v>24</v>
      </c>
      <c r="C11" s="137">
        <v>575</v>
      </c>
      <c r="D11" s="64">
        <v>13</v>
      </c>
      <c r="E11" s="64">
        <v>142</v>
      </c>
      <c r="F11" s="65">
        <f aca="true" t="shared" si="2" ref="F11:F34">+C11/B11</f>
        <v>23.958333333333332</v>
      </c>
      <c r="G11" s="66"/>
      <c r="H11" s="62">
        <v>7</v>
      </c>
      <c r="I11" s="62">
        <v>173</v>
      </c>
      <c r="J11" s="119"/>
      <c r="K11" s="119">
        <v>1</v>
      </c>
      <c r="L11" s="138">
        <f aca="true" t="shared" si="3" ref="L11:L34">+I11/H11</f>
        <v>24.714285714285715</v>
      </c>
      <c r="M11" s="66"/>
      <c r="N11" s="62">
        <f>B11+H11</f>
        <v>31</v>
      </c>
      <c r="O11" s="62">
        <f t="shared" si="0"/>
        <v>748</v>
      </c>
      <c r="P11" s="119">
        <v>13</v>
      </c>
      <c r="Q11" s="119">
        <f t="shared" si="1"/>
        <v>143</v>
      </c>
      <c r="R11" s="65">
        <f aca="true" t="shared" si="4" ref="R11:R34">+O11/N11</f>
        <v>24.129032258064516</v>
      </c>
      <c r="S11" s="89"/>
      <c r="T11" s="89"/>
      <c r="U11" s="89"/>
    </row>
    <row r="12" spans="1:21" ht="12">
      <c r="A12" s="146" t="s">
        <v>28</v>
      </c>
      <c r="B12" s="62">
        <v>14</v>
      </c>
      <c r="C12" s="137">
        <v>369</v>
      </c>
      <c r="D12" s="64">
        <v>5</v>
      </c>
      <c r="E12" s="64">
        <v>57</v>
      </c>
      <c r="F12" s="65">
        <f t="shared" si="2"/>
        <v>26.357142857142858</v>
      </c>
      <c r="G12" s="66"/>
      <c r="H12" s="62">
        <v>2</v>
      </c>
      <c r="I12" s="62">
        <v>60</v>
      </c>
      <c r="J12" s="119"/>
      <c r="K12" s="119">
        <v>0</v>
      </c>
      <c r="L12" s="138">
        <f t="shared" si="3"/>
        <v>30</v>
      </c>
      <c r="M12" s="66"/>
      <c r="N12" s="62">
        <f>B12+H12</f>
        <v>16</v>
      </c>
      <c r="O12" s="62">
        <f t="shared" si="0"/>
        <v>429</v>
      </c>
      <c r="P12" s="119">
        <v>5</v>
      </c>
      <c r="Q12" s="119">
        <f t="shared" si="1"/>
        <v>57</v>
      </c>
      <c r="R12" s="65">
        <f t="shared" si="4"/>
        <v>26.8125</v>
      </c>
      <c r="S12" s="89"/>
      <c r="T12" s="89"/>
      <c r="U12" s="89"/>
    </row>
    <row r="13" spans="1:21" ht="12">
      <c r="A13" s="146" t="s">
        <v>29</v>
      </c>
      <c r="B13" s="62">
        <v>9</v>
      </c>
      <c r="C13" s="137">
        <v>224</v>
      </c>
      <c r="D13" s="64">
        <v>3</v>
      </c>
      <c r="E13" s="64">
        <v>40</v>
      </c>
      <c r="F13" s="65">
        <f t="shared" si="2"/>
        <v>24.88888888888889</v>
      </c>
      <c r="G13" s="66"/>
      <c r="H13" s="62">
        <v>2</v>
      </c>
      <c r="I13" s="62">
        <v>60</v>
      </c>
      <c r="J13" s="119"/>
      <c r="K13" s="119">
        <v>0</v>
      </c>
      <c r="L13" s="138">
        <f t="shared" si="3"/>
        <v>30</v>
      </c>
      <c r="M13" s="66"/>
      <c r="N13" s="62">
        <f>B13+H13</f>
        <v>11</v>
      </c>
      <c r="O13" s="62">
        <f t="shared" si="0"/>
        <v>284</v>
      </c>
      <c r="P13" s="119">
        <v>3</v>
      </c>
      <c r="Q13" s="119">
        <f t="shared" si="1"/>
        <v>40</v>
      </c>
      <c r="R13" s="65">
        <f t="shared" si="4"/>
        <v>25.818181818181817</v>
      </c>
      <c r="S13" s="89"/>
      <c r="T13" s="89"/>
      <c r="U13" s="89"/>
    </row>
    <row r="14" spans="1:21" ht="12">
      <c r="A14" s="143" t="s">
        <v>8</v>
      </c>
      <c r="B14" s="51">
        <v>20</v>
      </c>
      <c r="C14" s="144">
        <v>494</v>
      </c>
      <c r="D14" s="53">
        <v>8</v>
      </c>
      <c r="E14" s="53">
        <f>E15+E16</f>
        <v>50</v>
      </c>
      <c r="F14" s="54">
        <f t="shared" si="2"/>
        <v>24.7</v>
      </c>
      <c r="G14" s="55"/>
      <c r="H14" s="51">
        <v>10</v>
      </c>
      <c r="I14" s="51">
        <v>247</v>
      </c>
      <c r="J14" s="57">
        <v>1</v>
      </c>
      <c r="K14" s="57">
        <v>6</v>
      </c>
      <c r="L14" s="145">
        <f t="shared" si="3"/>
        <v>24.7</v>
      </c>
      <c r="M14" s="55"/>
      <c r="N14" s="51">
        <v>30</v>
      </c>
      <c r="O14" s="51">
        <f t="shared" si="0"/>
        <v>741</v>
      </c>
      <c r="P14" s="57">
        <v>9</v>
      </c>
      <c r="Q14" s="57">
        <f t="shared" si="1"/>
        <v>56</v>
      </c>
      <c r="R14" s="54">
        <f t="shared" si="4"/>
        <v>24.7</v>
      </c>
      <c r="S14" s="89"/>
      <c r="T14" s="89"/>
      <c r="U14" s="89"/>
    </row>
    <row r="15" spans="1:21" ht="12">
      <c r="A15" s="147" t="s">
        <v>30</v>
      </c>
      <c r="B15" s="69">
        <v>8</v>
      </c>
      <c r="C15" s="148">
        <f>72+53+75</f>
        <v>200</v>
      </c>
      <c r="D15" s="70">
        <v>4</v>
      </c>
      <c r="E15" s="70">
        <v>24</v>
      </c>
      <c r="F15" s="149">
        <f t="shared" si="2"/>
        <v>25</v>
      </c>
      <c r="G15" s="68"/>
      <c r="H15" s="69">
        <v>4</v>
      </c>
      <c r="I15" s="69">
        <v>101</v>
      </c>
      <c r="J15" s="63">
        <v>1</v>
      </c>
      <c r="K15" s="63">
        <v>5</v>
      </c>
      <c r="L15" s="150">
        <f t="shared" si="3"/>
        <v>25.25</v>
      </c>
      <c r="M15" s="68"/>
      <c r="N15" s="69">
        <v>12</v>
      </c>
      <c r="O15" s="69">
        <v>301</v>
      </c>
      <c r="P15" s="63">
        <v>5</v>
      </c>
      <c r="Q15" s="63">
        <v>29</v>
      </c>
      <c r="R15" s="149">
        <f t="shared" si="4"/>
        <v>25.083333333333332</v>
      </c>
      <c r="S15" s="89"/>
      <c r="T15" s="151"/>
      <c r="U15" s="89"/>
    </row>
    <row r="16" spans="1:21" ht="12">
      <c r="A16" s="147" t="s">
        <v>31</v>
      </c>
      <c r="B16" s="69">
        <v>12</v>
      </c>
      <c r="C16" s="148">
        <f>+C14-C15</f>
        <v>294</v>
      </c>
      <c r="D16" s="70">
        <v>4</v>
      </c>
      <c r="E16" s="70">
        <v>26</v>
      </c>
      <c r="F16" s="149">
        <f t="shared" si="2"/>
        <v>24.5</v>
      </c>
      <c r="G16" s="68"/>
      <c r="H16" s="69">
        <v>6</v>
      </c>
      <c r="I16" s="69">
        <v>146</v>
      </c>
      <c r="J16" s="63"/>
      <c r="K16" s="63">
        <v>1</v>
      </c>
      <c r="L16" s="150">
        <f t="shared" si="3"/>
        <v>24.333333333333332</v>
      </c>
      <c r="M16" s="68"/>
      <c r="N16" s="69">
        <v>18</v>
      </c>
      <c r="O16" s="69">
        <f>+O14-O15</f>
        <v>440</v>
      </c>
      <c r="P16" s="63">
        <v>4</v>
      </c>
      <c r="Q16" s="63">
        <v>27</v>
      </c>
      <c r="R16" s="149">
        <f t="shared" si="4"/>
        <v>24.444444444444443</v>
      </c>
      <c r="S16" s="89"/>
      <c r="T16" s="152"/>
      <c r="U16" s="89"/>
    </row>
    <row r="17" spans="1:21" ht="12">
      <c r="A17" s="143" t="s">
        <v>9</v>
      </c>
      <c r="B17" s="51">
        <v>24</v>
      </c>
      <c r="C17" s="144">
        <v>597</v>
      </c>
      <c r="D17" s="53">
        <v>12</v>
      </c>
      <c r="E17" s="53">
        <f>E18+E19</f>
        <v>95</v>
      </c>
      <c r="F17" s="54">
        <f t="shared" si="2"/>
        <v>24.875</v>
      </c>
      <c r="G17" s="55"/>
      <c r="H17" s="51">
        <v>4</v>
      </c>
      <c r="I17" s="51">
        <v>69</v>
      </c>
      <c r="J17" s="57"/>
      <c r="K17" s="57">
        <v>3</v>
      </c>
      <c r="L17" s="145">
        <f t="shared" si="3"/>
        <v>17.25</v>
      </c>
      <c r="M17" s="55"/>
      <c r="N17" s="51">
        <v>28</v>
      </c>
      <c r="O17" s="51">
        <f aca="true" t="shared" si="5" ref="O17:O33">+C17+I17</f>
        <v>666</v>
      </c>
      <c r="P17" s="57">
        <v>12</v>
      </c>
      <c r="Q17" s="57">
        <f aca="true" t="shared" si="6" ref="Q17:Q34">E17+K17</f>
        <v>98</v>
      </c>
      <c r="R17" s="54">
        <f t="shared" si="4"/>
        <v>23.785714285714285</v>
      </c>
      <c r="S17" s="89"/>
      <c r="T17" s="89"/>
      <c r="U17" s="89"/>
    </row>
    <row r="18" spans="1:21" ht="12">
      <c r="A18" s="146" t="s">
        <v>32</v>
      </c>
      <c r="B18" s="62">
        <v>14</v>
      </c>
      <c r="C18" s="137">
        <v>350</v>
      </c>
      <c r="D18" s="64">
        <v>9</v>
      </c>
      <c r="E18" s="64">
        <v>65</v>
      </c>
      <c r="F18" s="65">
        <f t="shared" si="2"/>
        <v>25</v>
      </c>
      <c r="G18" s="66"/>
      <c r="H18" s="62">
        <v>2</v>
      </c>
      <c r="I18" s="62">
        <v>35</v>
      </c>
      <c r="J18" s="119"/>
      <c r="K18" s="119">
        <v>1</v>
      </c>
      <c r="L18" s="138">
        <f t="shared" si="3"/>
        <v>17.5</v>
      </c>
      <c r="M18" s="66"/>
      <c r="N18" s="62">
        <f>B18+H18</f>
        <v>16</v>
      </c>
      <c r="O18" s="62">
        <f t="shared" si="5"/>
        <v>385</v>
      </c>
      <c r="P18" s="119">
        <v>9</v>
      </c>
      <c r="Q18" s="119">
        <f t="shared" si="6"/>
        <v>66</v>
      </c>
      <c r="R18" s="65">
        <f t="shared" si="4"/>
        <v>24.0625</v>
      </c>
      <c r="S18" s="89"/>
      <c r="T18" s="89"/>
      <c r="U18" s="89"/>
    </row>
    <row r="19" spans="1:21" ht="12">
      <c r="A19" s="146" t="s">
        <v>33</v>
      </c>
      <c r="B19" s="62">
        <v>10</v>
      </c>
      <c r="C19" s="137">
        <v>247</v>
      </c>
      <c r="D19" s="64">
        <v>3</v>
      </c>
      <c r="E19" s="64">
        <v>30</v>
      </c>
      <c r="F19" s="65">
        <f t="shared" si="2"/>
        <v>24.7</v>
      </c>
      <c r="G19" s="66"/>
      <c r="H19" s="62">
        <v>2</v>
      </c>
      <c r="I19" s="62">
        <v>34</v>
      </c>
      <c r="J19" s="119"/>
      <c r="K19" s="119">
        <v>2</v>
      </c>
      <c r="L19" s="138">
        <f t="shared" si="3"/>
        <v>17</v>
      </c>
      <c r="M19" s="66"/>
      <c r="N19" s="62">
        <f>B19+H19</f>
        <v>12</v>
      </c>
      <c r="O19" s="62">
        <f t="shared" si="5"/>
        <v>281</v>
      </c>
      <c r="P19" s="119">
        <v>3</v>
      </c>
      <c r="Q19" s="119">
        <f t="shared" si="6"/>
        <v>32</v>
      </c>
      <c r="R19" s="65">
        <f t="shared" si="4"/>
        <v>23.416666666666668</v>
      </c>
      <c r="S19" s="89"/>
      <c r="T19" s="89"/>
      <c r="U19" s="89"/>
    </row>
    <row r="20" spans="1:21" ht="12">
      <c r="A20" s="143" t="s">
        <v>10</v>
      </c>
      <c r="B20" s="51">
        <v>26</v>
      </c>
      <c r="C20" s="144">
        <v>617</v>
      </c>
      <c r="D20" s="53">
        <v>9</v>
      </c>
      <c r="E20" s="53">
        <v>107</v>
      </c>
      <c r="F20" s="54">
        <f t="shared" si="2"/>
        <v>23.73076923076923</v>
      </c>
      <c r="G20" s="55"/>
      <c r="H20" s="71"/>
      <c r="I20" s="71"/>
      <c r="J20" s="52"/>
      <c r="K20" s="52"/>
      <c r="L20" s="145"/>
      <c r="M20" s="55"/>
      <c r="N20" s="51">
        <v>26</v>
      </c>
      <c r="O20" s="51">
        <f t="shared" si="5"/>
        <v>617</v>
      </c>
      <c r="P20" s="57">
        <v>9</v>
      </c>
      <c r="Q20" s="57">
        <f t="shared" si="6"/>
        <v>107</v>
      </c>
      <c r="R20" s="54">
        <f t="shared" si="4"/>
        <v>23.73076923076923</v>
      </c>
      <c r="S20" s="89"/>
      <c r="T20" s="89"/>
      <c r="U20" s="89"/>
    </row>
    <row r="21" spans="1:21" ht="12">
      <c r="A21" s="143" t="s">
        <v>11</v>
      </c>
      <c r="B21" s="153">
        <v>35</v>
      </c>
      <c r="C21" s="144">
        <v>852</v>
      </c>
      <c r="D21" s="53">
        <f>+D22+D23+D24</f>
        <v>15</v>
      </c>
      <c r="E21" s="53">
        <f>E22+E23+E24</f>
        <v>89</v>
      </c>
      <c r="F21" s="54">
        <f t="shared" si="2"/>
        <v>24.34285714285714</v>
      </c>
      <c r="G21" s="55"/>
      <c r="H21" s="51">
        <v>21</v>
      </c>
      <c r="I21" s="51">
        <v>448</v>
      </c>
      <c r="J21" s="57">
        <f>+J22+J23+J24</f>
        <v>2</v>
      </c>
      <c r="K21" s="57">
        <v>7</v>
      </c>
      <c r="L21" s="145">
        <f t="shared" si="3"/>
        <v>21.333333333333332</v>
      </c>
      <c r="M21" s="55"/>
      <c r="N21" s="51">
        <v>56</v>
      </c>
      <c r="O21" s="51">
        <f t="shared" si="5"/>
        <v>1300</v>
      </c>
      <c r="P21" s="57">
        <f>+P22+P23+P24</f>
        <v>17</v>
      </c>
      <c r="Q21" s="57">
        <f t="shared" si="6"/>
        <v>96</v>
      </c>
      <c r="R21" s="54">
        <f t="shared" si="4"/>
        <v>23.214285714285715</v>
      </c>
      <c r="S21" s="89"/>
      <c r="T21" s="89"/>
      <c r="U21" s="89"/>
    </row>
    <row r="22" spans="1:21" ht="12">
      <c r="A22" s="146" t="s">
        <v>34</v>
      </c>
      <c r="B22" s="123">
        <v>7</v>
      </c>
      <c r="C22" s="137">
        <v>170</v>
      </c>
      <c r="D22" s="64">
        <v>2</v>
      </c>
      <c r="E22" s="64">
        <v>12</v>
      </c>
      <c r="F22" s="65">
        <f t="shared" si="2"/>
        <v>24.285714285714285</v>
      </c>
      <c r="G22" s="66"/>
      <c r="H22" s="62">
        <v>2</v>
      </c>
      <c r="I22" s="62">
        <v>44</v>
      </c>
      <c r="J22" s="119"/>
      <c r="K22" s="119">
        <v>4</v>
      </c>
      <c r="L22" s="138">
        <f t="shared" si="3"/>
        <v>22</v>
      </c>
      <c r="M22" s="66"/>
      <c r="N22" s="62">
        <f>B22+H22</f>
        <v>9</v>
      </c>
      <c r="O22" s="62">
        <f t="shared" si="5"/>
        <v>214</v>
      </c>
      <c r="P22" s="119">
        <v>2</v>
      </c>
      <c r="Q22" s="119">
        <f t="shared" si="6"/>
        <v>16</v>
      </c>
      <c r="R22" s="65">
        <f t="shared" si="4"/>
        <v>23.77777777777778</v>
      </c>
      <c r="S22" s="89"/>
      <c r="T22" s="89"/>
      <c r="U22" s="89"/>
    </row>
    <row r="23" spans="1:21" ht="12">
      <c r="A23" s="146" t="s">
        <v>35</v>
      </c>
      <c r="B23" s="123">
        <v>8</v>
      </c>
      <c r="C23" s="137">
        <v>200</v>
      </c>
      <c r="D23" s="64">
        <v>4</v>
      </c>
      <c r="E23" s="64">
        <v>28</v>
      </c>
      <c r="F23" s="65">
        <f t="shared" si="2"/>
        <v>25</v>
      </c>
      <c r="G23" s="66"/>
      <c r="H23" s="62">
        <v>6</v>
      </c>
      <c r="I23" s="62">
        <v>134</v>
      </c>
      <c r="J23" s="119">
        <v>1</v>
      </c>
      <c r="K23" s="119">
        <v>1</v>
      </c>
      <c r="L23" s="138">
        <f t="shared" si="3"/>
        <v>22.333333333333332</v>
      </c>
      <c r="M23" s="66"/>
      <c r="N23" s="62">
        <f>B23+H23</f>
        <v>14</v>
      </c>
      <c r="O23" s="62">
        <f t="shared" si="5"/>
        <v>334</v>
      </c>
      <c r="P23" s="119">
        <v>5</v>
      </c>
      <c r="Q23" s="119">
        <f t="shared" si="6"/>
        <v>29</v>
      </c>
      <c r="R23" s="65">
        <f t="shared" si="4"/>
        <v>23.857142857142858</v>
      </c>
      <c r="S23" s="89"/>
      <c r="T23" s="89"/>
      <c r="U23" s="89"/>
    </row>
    <row r="24" spans="1:21" ht="12">
      <c r="A24" s="146" t="s">
        <v>36</v>
      </c>
      <c r="B24" s="123">
        <v>20</v>
      </c>
      <c r="C24" s="137">
        <v>482</v>
      </c>
      <c r="D24" s="64">
        <v>9</v>
      </c>
      <c r="E24" s="64">
        <v>49</v>
      </c>
      <c r="F24" s="65">
        <f t="shared" si="2"/>
        <v>24.1</v>
      </c>
      <c r="G24" s="66"/>
      <c r="H24" s="62">
        <v>13</v>
      </c>
      <c r="I24" s="62">
        <v>270</v>
      </c>
      <c r="J24" s="119">
        <v>1</v>
      </c>
      <c r="K24" s="119">
        <v>2</v>
      </c>
      <c r="L24" s="138">
        <f t="shared" si="3"/>
        <v>20.76923076923077</v>
      </c>
      <c r="M24" s="66"/>
      <c r="N24" s="62">
        <f>B24+H24</f>
        <v>33</v>
      </c>
      <c r="O24" s="62">
        <f t="shared" si="5"/>
        <v>752</v>
      </c>
      <c r="P24" s="119">
        <v>10</v>
      </c>
      <c r="Q24" s="119">
        <f t="shared" si="6"/>
        <v>51</v>
      </c>
      <c r="R24" s="65">
        <f t="shared" si="4"/>
        <v>22.78787878787879</v>
      </c>
      <c r="S24" s="89"/>
      <c r="T24" s="89"/>
      <c r="U24" s="89"/>
    </row>
    <row r="25" spans="1:21" ht="12">
      <c r="A25" s="143" t="s">
        <v>12</v>
      </c>
      <c r="B25" s="51">
        <v>31</v>
      </c>
      <c r="C25" s="144">
        <v>770</v>
      </c>
      <c r="D25" s="53">
        <f>+D26+D27</f>
        <v>14</v>
      </c>
      <c r="E25" s="53">
        <f>E26+E27</f>
        <v>106</v>
      </c>
      <c r="F25" s="54">
        <f t="shared" si="2"/>
        <v>24.838709677419356</v>
      </c>
      <c r="G25" s="55"/>
      <c r="H25" s="51">
        <v>8</v>
      </c>
      <c r="I25" s="51">
        <v>177</v>
      </c>
      <c r="J25" s="57">
        <f>+J26+J27</f>
        <v>1</v>
      </c>
      <c r="K25" s="57">
        <v>6</v>
      </c>
      <c r="L25" s="145">
        <f t="shared" si="3"/>
        <v>22.125</v>
      </c>
      <c r="M25" s="55"/>
      <c r="N25" s="51">
        <v>39</v>
      </c>
      <c r="O25" s="51">
        <f t="shared" si="5"/>
        <v>947</v>
      </c>
      <c r="P25" s="57">
        <f>+P26+P27</f>
        <v>15</v>
      </c>
      <c r="Q25" s="57">
        <f t="shared" si="6"/>
        <v>112</v>
      </c>
      <c r="R25" s="54">
        <f t="shared" si="4"/>
        <v>24.28205128205128</v>
      </c>
      <c r="S25" s="89"/>
      <c r="T25" s="89"/>
      <c r="U25" s="89"/>
    </row>
    <row r="26" spans="1:21" ht="12">
      <c r="A26" s="146" t="s">
        <v>37</v>
      </c>
      <c r="B26" s="62">
        <v>10</v>
      </c>
      <c r="C26" s="137">
        <v>250</v>
      </c>
      <c r="D26" s="64">
        <v>3</v>
      </c>
      <c r="E26" s="64">
        <v>28</v>
      </c>
      <c r="F26" s="65">
        <f t="shared" si="2"/>
        <v>25</v>
      </c>
      <c r="G26" s="66"/>
      <c r="H26" s="62"/>
      <c r="I26" s="62"/>
      <c r="J26" s="119"/>
      <c r="K26" s="119"/>
      <c r="L26" s="145"/>
      <c r="M26" s="66"/>
      <c r="N26" s="62">
        <f>B26+H26</f>
        <v>10</v>
      </c>
      <c r="O26" s="62">
        <f t="shared" si="5"/>
        <v>250</v>
      </c>
      <c r="P26" s="119">
        <v>3</v>
      </c>
      <c r="Q26" s="119">
        <f t="shared" si="6"/>
        <v>28</v>
      </c>
      <c r="R26" s="65">
        <f t="shared" si="4"/>
        <v>25</v>
      </c>
      <c r="S26" s="89"/>
      <c r="T26" s="89"/>
      <c r="U26" s="89"/>
    </row>
    <row r="27" spans="1:21" ht="12">
      <c r="A27" s="146" t="s">
        <v>38</v>
      </c>
      <c r="B27" s="62">
        <v>21</v>
      </c>
      <c r="C27" s="137">
        <v>520</v>
      </c>
      <c r="D27" s="64">
        <v>11</v>
      </c>
      <c r="E27" s="64">
        <v>78</v>
      </c>
      <c r="F27" s="65">
        <f t="shared" si="2"/>
        <v>24.761904761904763</v>
      </c>
      <c r="G27" s="66"/>
      <c r="H27" s="62">
        <v>8</v>
      </c>
      <c r="I27" s="62">
        <v>177</v>
      </c>
      <c r="J27" s="119">
        <v>1</v>
      </c>
      <c r="K27" s="119">
        <v>6</v>
      </c>
      <c r="L27" s="138">
        <f t="shared" si="3"/>
        <v>22.125</v>
      </c>
      <c r="M27" s="66"/>
      <c r="N27" s="62">
        <f>B27+H27</f>
        <v>29</v>
      </c>
      <c r="O27" s="62">
        <f t="shared" si="5"/>
        <v>697</v>
      </c>
      <c r="P27" s="119">
        <v>12</v>
      </c>
      <c r="Q27" s="119">
        <f t="shared" si="6"/>
        <v>84</v>
      </c>
      <c r="R27" s="65">
        <f t="shared" si="4"/>
        <v>24.03448275862069</v>
      </c>
      <c r="S27" s="89"/>
      <c r="T27" s="89"/>
      <c r="U27" s="89"/>
    </row>
    <row r="28" spans="1:21" ht="12">
      <c r="A28" s="143" t="s">
        <v>13</v>
      </c>
      <c r="B28" s="51">
        <v>24</v>
      </c>
      <c r="C28" s="144">
        <v>593</v>
      </c>
      <c r="D28" s="53">
        <f>SUM(D29:D30)</f>
        <v>7</v>
      </c>
      <c r="E28" s="53">
        <f>E29+E30</f>
        <v>68</v>
      </c>
      <c r="F28" s="54">
        <f t="shared" si="2"/>
        <v>24.708333333333332</v>
      </c>
      <c r="G28" s="55"/>
      <c r="H28" s="51">
        <v>6</v>
      </c>
      <c r="I28" s="51">
        <v>150</v>
      </c>
      <c r="J28" s="57"/>
      <c r="K28" s="57">
        <v>2</v>
      </c>
      <c r="L28" s="145">
        <f t="shared" si="3"/>
        <v>25</v>
      </c>
      <c r="M28" s="55"/>
      <c r="N28" s="51">
        <v>30</v>
      </c>
      <c r="O28" s="51">
        <f t="shared" si="5"/>
        <v>743</v>
      </c>
      <c r="P28" s="57">
        <f>SUM(P29:P30)</f>
        <v>7</v>
      </c>
      <c r="Q28" s="57">
        <f t="shared" si="6"/>
        <v>70</v>
      </c>
      <c r="R28" s="54">
        <f t="shared" si="4"/>
        <v>24.766666666666666</v>
      </c>
      <c r="S28" s="89"/>
      <c r="T28" s="89"/>
      <c r="U28" s="89"/>
    </row>
    <row r="29" spans="1:21" ht="12">
      <c r="A29" s="146" t="s">
        <v>39</v>
      </c>
      <c r="B29" s="62">
        <v>18</v>
      </c>
      <c r="C29" s="137">
        <v>448</v>
      </c>
      <c r="D29" s="64">
        <v>3</v>
      </c>
      <c r="E29" s="64">
        <v>32</v>
      </c>
      <c r="F29" s="65">
        <f t="shared" si="2"/>
        <v>24.88888888888889</v>
      </c>
      <c r="G29" s="66"/>
      <c r="H29" s="62">
        <v>3</v>
      </c>
      <c r="I29" s="62">
        <v>71</v>
      </c>
      <c r="J29" s="119"/>
      <c r="K29" s="119">
        <v>0</v>
      </c>
      <c r="L29" s="138">
        <f t="shared" si="3"/>
        <v>23.666666666666668</v>
      </c>
      <c r="M29" s="66"/>
      <c r="N29" s="62">
        <f>B29+H29</f>
        <v>21</v>
      </c>
      <c r="O29" s="62">
        <f t="shared" si="5"/>
        <v>519</v>
      </c>
      <c r="P29" s="119">
        <v>3</v>
      </c>
      <c r="Q29" s="119">
        <f t="shared" si="6"/>
        <v>32</v>
      </c>
      <c r="R29" s="65">
        <f t="shared" si="4"/>
        <v>24.714285714285715</v>
      </c>
      <c r="S29" s="89"/>
      <c r="T29" s="89"/>
      <c r="U29" s="89"/>
    </row>
    <row r="30" spans="1:21" ht="12">
      <c r="A30" s="146" t="s">
        <v>40</v>
      </c>
      <c r="B30" s="62">
        <v>6</v>
      </c>
      <c r="C30" s="137">
        <v>145</v>
      </c>
      <c r="D30" s="64">
        <v>4</v>
      </c>
      <c r="E30" s="64">
        <v>36</v>
      </c>
      <c r="F30" s="65">
        <f t="shared" si="2"/>
        <v>24.166666666666668</v>
      </c>
      <c r="G30" s="66"/>
      <c r="H30" s="62">
        <v>3</v>
      </c>
      <c r="I30" s="62">
        <v>79</v>
      </c>
      <c r="J30" s="119"/>
      <c r="K30" s="119">
        <v>2</v>
      </c>
      <c r="L30" s="138">
        <f t="shared" si="3"/>
        <v>26.333333333333332</v>
      </c>
      <c r="M30" s="66"/>
      <c r="N30" s="62">
        <f>B30+H30</f>
        <v>9</v>
      </c>
      <c r="O30" s="62">
        <f t="shared" si="5"/>
        <v>224</v>
      </c>
      <c r="P30" s="119">
        <v>4</v>
      </c>
      <c r="Q30" s="119">
        <f t="shared" si="6"/>
        <v>38</v>
      </c>
      <c r="R30" s="65">
        <f t="shared" si="4"/>
        <v>24.88888888888889</v>
      </c>
      <c r="S30" s="89"/>
      <c r="T30" s="89"/>
      <c r="U30" s="89"/>
    </row>
    <row r="31" spans="1:21" ht="12">
      <c r="A31" s="143" t="s">
        <v>14</v>
      </c>
      <c r="B31" s="51">
        <v>36</v>
      </c>
      <c r="C31" s="144">
        <v>894</v>
      </c>
      <c r="D31" s="53">
        <f>SUM(D32:D33)</f>
        <v>20</v>
      </c>
      <c r="E31" s="53">
        <f>E32+E33</f>
        <v>92</v>
      </c>
      <c r="F31" s="54">
        <f t="shared" si="2"/>
        <v>24.833333333333332</v>
      </c>
      <c r="G31" s="55"/>
      <c r="H31" s="51">
        <v>14</v>
      </c>
      <c r="I31" s="51">
        <v>353</v>
      </c>
      <c r="J31" s="57">
        <f>SUM(J32:J33)</f>
        <v>2</v>
      </c>
      <c r="K31" s="57">
        <v>5</v>
      </c>
      <c r="L31" s="145">
        <f t="shared" si="3"/>
        <v>25.214285714285715</v>
      </c>
      <c r="M31" s="55"/>
      <c r="N31" s="51">
        <v>50</v>
      </c>
      <c r="O31" s="51">
        <f t="shared" si="5"/>
        <v>1247</v>
      </c>
      <c r="P31" s="57">
        <f>SUM(P32:P33)</f>
        <v>22</v>
      </c>
      <c r="Q31" s="57">
        <f t="shared" si="6"/>
        <v>97</v>
      </c>
      <c r="R31" s="54">
        <f t="shared" si="4"/>
        <v>24.94</v>
      </c>
      <c r="S31" s="89"/>
      <c r="T31" s="89"/>
      <c r="U31" s="89"/>
    </row>
    <row r="32" spans="1:21" ht="12">
      <c r="A32" s="146" t="s">
        <v>41</v>
      </c>
      <c r="B32" s="62">
        <v>23</v>
      </c>
      <c r="C32" s="137">
        <v>569</v>
      </c>
      <c r="D32" s="64">
        <v>13</v>
      </c>
      <c r="E32" s="64">
        <v>55</v>
      </c>
      <c r="F32" s="65">
        <f t="shared" si="2"/>
        <v>24.73913043478261</v>
      </c>
      <c r="G32" s="66"/>
      <c r="H32" s="62">
        <v>8</v>
      </c>
      <c r="I32" s="62">
        <v>192</v>
      </c>
      <c r="J32" s="119">
        <v>1</v>
      </c>
      <c r="K32" s="119">
        <v>3</v>
      </c>
      <c r="L32" s="138">
        <f t="shared" si="3"/>
        <v>24</v>
      </c>
      <c r="M32" s="66"/>
      <c r="N32" s="62">
        <f>B32+H32</f>
        <v>31</v>
      </c>
      <c r="O32" s="62">
        <f t="shared" si="5"/>
        <v>761</v>
      </c>
      <c r="P32" s="119">
        <v>14</v>
      </c>
      <c r="Q32" s="119">
        <f t="shared" si="6"/>
        <v>58</v>
      </c>
      <c r="R32" s="65">
        <f t="shared" si="4"/>
        <v>24.548387096774192</v>
      </c>
      <c r="S32" s="89"/>
      <c r="T32" s="89"/>
      <c r="U32" s="89"/>
    </row>
    <row r="33" spans="1:21" ht="12">
      <c r="A33" s="154" t="s">
        <v>42</v>
      </c>
      <c r="B33" s="61">
        <v>13</v>
      </c>
      <c r="C33" s="155">
        <v>325</v>
      </c>
      <c r="D33" s="74">
        <v>7</v>
      </c>
      <c r="E33" s="74">
        <v>37</v>
      </c>
      <c r="F33" s="156">
        <f t="shared" si="2"/>
        <v>25</v>
      </c>
      <c r="G33" s="73"/>
      <c r="H33" s="61">
        <v>6</v>
      </c>
      <c r="I33" s="61">
        <v>161</v>
      </c>
      <c r="J33" s="139">
        <v>1</v>
      </c>
      <c r="K33" s="139">
        <v>2</v>
      </c>
      <c r="L33" s="157">
        <f t="shared" si="3"/>
        <v>26.833333333333332</v>
      </c>
      <c r="M33" s="73"/>
      <c r="N33" s="61">
        <f>B33+H33</f>
        <v>19</v>
      </c>
      <c r="O33" s="61">
        <f t="shared" si="5"/>
        <v>486</v>
      </c>
      <c r="P33" s="139">
        <v>8</v>
      </c>
      <c r="Q33" s="139">
        <f t="shared" si="6"/>
        <v>39</v>
      </c>
      <c r="R33" s="156">
        <f t="shared" si="4"/>
        <v>25.57894736842105</v>
      </c>
      <c r="S33" s="89"/>
      <c r="T33" s="89"/>
      <c r="U33" s="89"/>
    </row>
    <row r="34" spans="1:21" ht="12">
      <c r="A34" s="102" t="s">
        <v>15</v>
      </c>
      <c r="B34" s="125">
        <v>261</v>
      </c>
      <c r="C34" s="125">
        <f>+C9+C10+C14+C17+C20+C21+C25+C28+C31</f>
        <v>6432</v>
      </c>
      <c r="D34" s="126">
        <f>D31+D28+D25+D21+D20+D17+D14+D10+D9</f>
        <v>119</v>
      </c>
      <c r="E34" s="126">
        <f>E31+E28+E25+E21+E20+E17+E14+E10+E9</f>
        <v>902</v>
      </c>
      <c r="F34" s="78">
        <f t="shared" si="2"/>
        <v>24.64367816091954</v>
      </c>
      <c r="G34" s="79"/>
      <c r="H34" s="125">
        <v>79</v>
      </c>
      <c r="I34" s="125">
        <f>+I9+I10+I14+I17+I21+I25+I28+I31</f>
        <v>1863</v>
      </c>
      <c r="J34" s="126">
        <f>J31+J28+J25+J21+J20+J17+J14+J10+J9</f>
        <v>6</v>
      </c>
      <c r="K34" s="126">
        <f>K31+K28+K25+K21+K20+K17+K14+K10+K9</f>
        <v>35</v>
      </c>
      <c r="L34" s="158">
        <f t="shared" si="3"/>
        <v>23.582278481012658</v>
      </c>
      <c r="M34" s="79"/>
      <c r="N34" s="125">
        <v>340</v>
      </c>
      <c r="O34" s="125">
        <f>+O9+O10+O14+O17+O20+O21+O25+O28+O31</f>
        <v>8295</v>
      </c>
      <c r="P34" s="77">
        <f>D34+J34</f>
        <v>125</v>
      </c>
      <c r="Q34" s="77">
        <f t="shared" si="6"/>
        <v>937</v>
      </c>
      <c r="R34" s="78">
        <f t="shared" si="4"/>
        <v>24.397058823529413</v>
      </c>
      <c r="S34" s="89"/>
      <c r="T34" s="89"/>
      <c r="U34" s="89"/>
    </row>
    <row r="35" spans="1:21" ht="12">
      <c r="A35" s="81" t="s">
        <v>45</v>
      </c>
      <c r="B35" s="82"/>
      <c r="C35" s="83"/>
      <c r="D35" s="82"/>
      <c r="E35" s="82"/>
      <c r="F35" s="82"/>
      <c r="G35" s="83"/>
      <c r="H35" s="83"/>
      <c r="I35" s="84"/>
      <c r="J35" s="84"/>
      <c r="K35" s="84"/>
      <c r="L35" s="86"/>
      <c r="M35" s="82"/>
      <c r="N35" s="82"/>
      <c r="O35" s="82"/>
      <c r="P35" s="82"/>
      <c r="Q35" s="82"/>
      <c r="R35" s="82"/>
      <c r="S35" s="89"/>
      <c r="T35" s="89"/>
      <c r="U35" s="89"/>
    </row>
    <row r="36" spans="1:21" ht="12">
      <c r="A36" s="87" t="s">
        <v>47</v>
      </c>
      <c r="B36" s="82"/>
      <c r="C36" s="83"/>
      <c r="D36" s="82"/>
      <c r="E36" s="82"/>
      <c r="F36" s="82"/>
      <c r="G36" s="83"/>
      <c r="H36" s="83"/>
      <c r="I36" s="84"/>
      <c r="J36" s="84"/>
      <c r="K36" s="84"/>
      <c r="L36" s="86"/>
      <c r="M36" s="82"/>
      <c r="N36" s="82"/>
      <c r="O36" s="82"/>
      <c r="P36" s="82"/>
      <c r="Q36" s="82"/>
      <c r="R36" s="82"/>
      <c r="S36" s="89"/>
      <c r="T36" s="89"/>
      <c r="U36" s="89"/>
    </row>
    <row r="37" spans="1:21" ht="12">
      <c r="A37" s="87" t="s">
        <v>22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89"/>
      <c r="U37" s="89"/>
    </row>
    <row r="38" spans="1:21" ht="12">
      <c r="A38" s="159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89"/>
      <c r="T38" s="89"/>
      <c r="U38" s="89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7">
    <mergeCell ref="C5:F5"/>
    <mergeCell ref="I5:L5"/>
    <mergeCell ref="O5:R5"/>
    <mergeCell ref="B3:R3"/>
    <mergeCell ref="B4:F4"/>
    <mergeCell ref="H4:L4"/>
    <mergeCell ref="N4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&amp;R400036.xls</oddHeader>
    <oddFooter>&amp;LComune di Bologna - Dipartimento Programmazione</oddFooter>
  </headerFooter>
  <ignoredErrors>
    <ignoredError sqref="O9:R34 N11:N35 F9:F34 C34:E35 J21:J34 I34" unlockedFormula="1"/>
    <ignoredError sqref="K1 E8:Q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A23" sqref="AA23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146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C10+C11+C12</f>
        <v>49</v>
      </c>
      <c r="D9" s="51">
        <f>D10+D11+D12</f>
        <v>1167</v>
      </c>
      <c r="E9" s="51">
        <f>E10+E11+E12</f>
        <v>558</v>
      </c>
      <c r="F9" s="51">
        <f>F10+F11+F12</f>
        <v>35</v>
      </c>
      <c r="G9" s="51">
        <f>G10+G11+G12</f>
        <v>472</v>
      </c>
      <c r="H9" s="54">
        <f>D9/C9</f>
        <v>23.816326530612244</v>
      </c>
      <c r="J9" s="51">
        <f>J10+J11+J12</f>
        <v>12</v>
      </c>
      <c r="K9" s="51">
        <f>K10+K11+K12</f>
        <v>220</v>
      </c>
      <c r="L9" s="51">
        <f>L10+L11+L12</f>
        <v>118</v>
      </c>
      <c r="M9" s="51">
        <f>M10+M11+M12</f>
        <v>3</v>
      </c>
      <c r="N9" s="51">
        <f>N10+N11+N12</f>
        <v>17</v>
      </c>
      <c r="O9" s="54">
        <f>K9/J9</f>
        <v>18.333333333333332</v>
      </c>
      <c r="Q9" s="51">
        <f aca="true" t="shared" si="0" ref="Q9:Q32">J9+C9</f>
        <v>61</v>
      </c>
      <c r="R9" s="56">
        <f aca="true" t="shared" si="1" ref="R9:R32">K9+D9</f>
        <v>1387</v>
      </c>
      <c r="S9" s="57">
        <f aca="true" t="shared" si="2" ref="S9:S32">L9+E9</f>
        <v>676</v>
      </c>
      <c r="T9" s="53">
        <f aca="true" t="shared" si="3" ref="T9:T32">M9+F9</f>
        <v>38</v>
      </c>
      <c r="U9" s="53">
        <f aca="true" t="shared" si="4" ref="U9:U32">N9+G9</f>
        <v>489</v>
      </c>
      <c r="V9" s="54">
        <f aca="true" t="shared" si="5" ref="V9:V35">R9/Q9</f>
        <v>22.737704918032787</v>
      </c>
    </row>
    <row r="10" spans="1:22" ht="12">
      <c r="A10" s="89"/>
      <c r="B10" s="89" t="s">
        <v>111</v>
      </c>
      <c r="C10" s="62">
        <v>16</v>
      </c>
      <c r="D10" s="62">
        <v>397</v>
      </c>
      <c r="E10" s="119">
        <v>195</v>
      </c>
      <c r="F10" s="119">
        <v>10</v>
      </c>
      <c r="G10" s="119">
        <v>138</v>
      </c>
      <c r="H10" s="65"/>
      <c r="J10" s="62"/>
      <c r="K10" s="62"/>
      <c r="L10" s="119"/>
      <c r="M10" s="119"/>
      <c r="N10" s="119"/>
      <c r="O10" s="65"/>
      <c r="Q10" s="62">
        <f t="shared" si="0"/>
        <v>16</v>
      </c>
      <c r="R10" s="62">
        <f t="shared" si="1"/>
        <v>397</v>
      </c>
      <c r="S10" s="119">
        <f t="shared" si="2"/>
        <v>195</v>
      </c>
      <c r="T10" s="119">
        <f t="shared" si="3"/>
        <v>10</v>
      </c>
      <c r="U10" s="119">
        <f t="shared" si="4"/>
        <v>138</v>
      </c>
      <c r="V10" s="65">
        <f t="shared" si="5"/>
        <v>24.8125</v>
      </c>
    </row>
    <row r="11" spans="1:22" ht="12">
      <c r="A11" s="89"/>
      <c r="B11" s="89" t="s">
        <v>112</v>
      </c>
      <c r="C11" s="62">
        <v>21</v>
      </c>
      <c r="D11" s="62">
        <v>496</v>
      </c>
      <c r="E11" s="119">
        <v>230</v>
      </c>
      <c r="F11" s="119">
        <v>18</v>
      </c>
      <c r="G11" s="119">
        <v>219</v>
      </c>
      <c r="H11" s="65"/>
      <c r="J11" s="62">
        <v>8</v>
      </c>
      <c r="K11" s="62">
        <v>129</v>
      </c>
      <c r="L11" s="119">
        <v>79</v>
      </c>
      <c r="M11" s="119">
        <v>2</v>
      </c>
      <c r="N11" s="119">
        <v>11</v>
      </c>
      <c r="O11" s="65"/>
      <c r="Q11" s="62">
        <f t="shared" si="0"/>
        <v>29</v>
      </c>
      <c r="R11" s="62">
        <f t="shared" si="1"/>
        <v>625</v>
      </c>
      <c r="S11" s="119">
        <f t="shared" si="2"/>
        <v>309</v>
      </c>
      <c r="T11" s="119">
        <f t="shared" si="3"/>
        <v>20</v>
      </c>
      <c r="U11" s="119">
        <f t="shared" si="4"/>
        <v>230</v>
      </c>
      <c r="V11" s="65">
        <f t="shared" si="5"/>
        <v>21.551724137931036</v>
      </c>
    </row>
    <row r="12" spans="1:22" ht="12">
      <c r="A12" s="89"/>
      <c r="B12" s="89" t="s">
        <v>113</v>
      </c>
      <c r="C12" s="62">
        <v>12</v>
      </c>
      <c r="D12" s="62">
        <v>274</v>
      </c>
      <c r="E12" s="119">
        <v>133</v>
      </c>
      <c r="F12" s="119">
        <v>7</v>
      </c>
      <c r="G12" s="119">
        <v>115</v>
      </c>
      <c r="H12" s="65"/>
      <c r="J12" s="62">
        <v>4</v>
      </c>
      <c r="K12" s="62">
        <v>91</v>
      </c>
      <c r="L12" s="119">
        <v>39</v>
      </c>
      <c r="M12" s="119">
        <v>1</v>
      </c>
      <c r="N12" s="119">
        <v>6</v>
      </c>
      <c r="O12" s="65"/>
      <c r="Q12" s="62">
        <f t="shared" si="0"/>
        <v>16</v>
      </c>
      <c r="R12" s="62">
        <f t="shared" si="1"/>
        <v>365</v>
      </c>
      <c r="S12" s="119">
        <f t="shared" si="2"/>
        <v>172</v>
      </c>
      <c r="T12" s="119">
        <f t="shared" si="3"/>
        <v>8</v>
      </c>
      <c r="U12" s="119">
        <f t="shared" si="4"/>
        <v>121</v>
      </c>
      <c r="V12" s="65">
        <f t="shared" si="5"/>
        <v>22.8125</v>
      </c>
    </row>
    <row r="13" spans="1:22" ht="12">
      <c r="A13" s="182" t="s">
        <v>7</v>
      </c>
      <c r="B13" s="182"/>
      <c r="C13" s="51">
        <f>C14+C15+C16</f>
        <v>52</v>
      </c>
      <c r="D13" s="51">
        <f>D14+D15+D16</f>
        <v>1239</v>
      </c>
      <c r="E13" s="51">
        <f>E14+E15+E16</f>
        <v>587</v>
      </c>
      <c r="F13" s="51">
        <f>F14+F15+F16</f>
        <v>43</v>
      </c>
      <c r="G13" s="51">
        <f>G14+G15+G16</f>
        <v>578</v>
      </c>
      <c r="H13" s="54">
        <f>D13/C13</f>
        <v>23.826923076923077</v>
      </c>
      <c r="J13" s="51">
        <f>J14+J15+J16</f>
        <v>12</v>
      </c>
      <c r="K13" s="51">
        <f>K14+K15+K16</f>
        <v>259</v>
      </c>
      <c r="L13" s="51">
        <f>L14+L15+L16</f>
        <v>140</v>
      </c>
      <c r="M13" s="51">
        <f>M14+M15+M16</f>
        <v>1</v>
      </c>
      <c r="N13" s="51">
        <f>N14+N15+N16</f>
        <v>36</v>
      </c>
      <c r="O13" s="54">
        <f>K13/J13</f>
        <v>21.583333333333332</v>
      </c>
      <c r="Q13" s="51">
        <f t="shared" si="0"/>
        <v>64</v>
      </c>
      <c r="R13" s="56">
        <f t="shared" si="1"/>
        <v>1498</v>
      </c>
      <c r="S13" s="57">
        <f t="shared" si="2"/>
        <v>727</v>
      </c>
      <c r="T13" s="53">
        <f t="shared" si="3"/>
        <v>44</v>
      </c>
      <c r="U13" s="53">
        <f t="shared" si="4"/>
        <v>614</v>
      </c>
      <c r="V13" s="54">
        <f t="shared" si="5"/>
        <v>23.40625</v>
      </c>
    </row>
    <row r="14" spans="1:22" ht="12">
      <c r="A14" s="183"/>
      <c r="B14" s="89" t="s">
        <v>114</v>
      </c>
      <c r="C14" s="62">
        <v>27</v>
      </c>
      <c r="D14" s="62">
        <v>648</v>
      </c>
      <c r="E14" s="119">
        <v>295</v>
      </c>
      <c r="F14" s="119">
        <v>26</v>
      </c>
      <c r="G14" s="119">
        <v>281</v>
      </c>
      <c r="H14" s="65"/>
      <c r="J14" s="62">
        <v>6</v>
      </c>
      <c r="K14" s="62">
        <v>120</v>
      </c>
      <c r="L14" s="119">
        <v>64</v>
      </c>
      <c r="M14" s="119">
        <v>0</v>
      </c>
      <c r="N14" s="119">
        <v>24</v>
      </c>
      <c r="O14" s="65"/>
      <c r="Q14" s="62">
        <f t="shared" si="0"/>
        <v>33</v>
      </c>
      <c r="R14" s="62">
        <f t="shared" si="1"/>
        <v>768</v>
      </c>
      <c r="S14" s="119">
        <f t="shared" si="2"/>
        <v>359</v>
      </c>
      <c r="T14" s="119">
        <f t="shared" si="3"/>
        <v>26</v>
      </c>
      <c r="U14" s="119">
        <f t="shared" si="4"/>
        <v>305</v>
      </c>
      <c r="V14" s="65">
        <f t="shared" si="5"/>
        <v>23.272727272727273</v>
      </c>
    </row>
    <row r="15" spans="1:22" ht="12">
      <c r="A15" s="184"/>
      <c r="B15" s="89" t="s">
        <v>115</v>
      </c>
      <c r="C15" s="62">
        <v>14</v>
      </c>
      <c r="D15" s="62">
        <v>348</v>
      </c>
      <c r="E15" s="119">
        <v>175</v>
      </c>
      <c r="F15" s="119">
        <v>8</v>
      </c>
      <c r="G15" s="119">
        <v>172</v>
      </c>
      <c r="H15" s="65"/>
      <c r="J15" s="62">
        <v>2</v>
      </c>
      <c r="K15" s="62">
        <v>54</v>
      </c>
      <c r="L15" s="119">
        <v>30</v>
      </c>
      <c r="M15" s="119">
        <v>1</v>
      </c>
      <c r="N15" s="119">
        <v>6</v>
      </c>
      <c r="O15" s="65"/>
      <c r="Q15" s="62">
        <f t="shared" si="0"/>
        <v>16</v>
      </c>
      <c r="R15" s="62">
        <f t="shared" si="1"/>
        <v>402</v>
      </c>
      <c r="S15" s="119">
        <f t="shared" si="2"/>
        <v>205</v>
      </c>
      <c r="T15" s="119">
        <f t="shared" si="3"/>
        <v>9</v>
      </c>
      <c r="U15" s="119">
        <f t="shared" si="4"/>
        <v>178</v>
      </c>
      <c r="V15" s="65">
        <f t="shared" si="5"/>
        <v>25.125</v>
      </c>
    </row>
    <row r="16" spans="1:22" ht="12">
      <c r="A16" s="184"/>
      <c r="B16" s="89" t="s">
        <v>116</v>
      </c>
      <c r="C16" s="62">
        <v>11</v>
      </c>
      <c r="D16" s="62">
        <v>243</v>
      </c>
      <c r="E16" s="119">
        <v>117</v>
      </c>
      <c r="F16" s="119">
        <v>9</v>
      </c>
      <c r="G16" s="119">
        <v>125</v>
      </c>
      <c r="H16" s="65"/>
      <c r="J16" s="62">
        <v>4</v>
      </c>
      <c r="K16" s="62">
        <v>85</v>
      </c>
      <c r="L16" s="119">
        <v>46</v>
      </c>
      <c r="M16" s="119">
        <v>0</v>
      </c>
      <c r="N16" s="119">
        <v>6</v>
      </c>
      <c r="O16" s="65"/>
      <c r="Q16" s="62">
        <f t="shared" si="0"/>
        <v>15</v>
      </c>
      <c r="R16" s="62">
        <f t="shared" si="1"/>
        <v>328</v>
      </c>
      <c r="S16" s="119">
        <f t="shared" si="2"/>
        <v>163</v>
      </c>
      <c r="T16" s="119">
        <f t="shared" si="3"/>
        <v>9</v>
      </c>
      <c r="U16" s="119">
        <f t="shared" si="4"/>
        <v>131</v>
      </c>
      <c r="V16" s="65">
        <f t="shared" si="5"/>
        <v>21.866666666666667</v>
      </c>
    </row>
    <row r="17" spans="1:22" ht="12">
      <c r="A17" s="182" t="s">
        <v>117</v>
      </c>
      <c r="B17" s="182"/>
      <c r="C17" s="51">
        <f>C18+C19+C20+C21</f>
        <v>52</v>
      </c>
      <c r="D17" s="51">
        <f>D18+D19+D20+D21</f>
        <v>1175</v>
      </c>
      <c r="E17" s="51">
        <f>E18+E19+E20+E21</f>
        <v>594</v>
      </c>
      <c r="F17" s="51">
        <f>F18+F19+F20+F21</f>
        <v>28</v>
      </c>
      <c r="G17" s="51">
        <f>G18+G19+G20+G21</f>
        <v>291</v>
      </c>
      <c r="H17" s="54">
        <f>D17/C17</f>
        <v>22.596153846153847</v>
      </c>
      <c r="J17" s="51">
        <f>J18+J19+J20</f>
        <v>16</v>
      </c>
      <c r="K17" s="51">
        <f>K18+K19+K20</f>
        <v>274</v>
      </c>
      <c r="L17" s="51">
        <f>L18+L19+L20</f>
        <v>145</v>
      </c>
      <c r="M17" s="51">
        <f>M18+M19+M20</f>
        <v>6</v>
      </c>
      <c r="N17" s="51">
        <f>N18+N19+N20</f>
        <v>12</v>
      </c>
      <c r="O17" s="54">
        <f>K17/J17</f>
        <v>17.125</v>
      </c>
      <c r="Q17" s="51">
        <f t="shared" si="0"/>
        <v>68</v>
      </c>
      <c r="R17" s="56">
        <f t="shared" si="1"/>
        <v>1449</v>
      </c>
      <c r="S17" s="57">
        <f t="shared" si="2"/>
        <v>739</v>
      </c>
      <c r="T17" s="53">
        <f t="shared" si="3"/>
        <v>34</v>
      </c>
      <c r="U17" s="53">
        <f t="shared" si="4"/>
        <v>303</v>
      </c>
      <c r="V17" s="54">
        <f t="shared" si="5"/>
        <v>21.308823529411764</v>
      </c>
    </row>
    <row r="18" spans="1:22" ht="12">
      <c r="A18" s="184"/>
      <c r="B18" s="89" t="s">
        <v>118</v>
      </c>
      <c r="C18" s="62">
        <v>19</v>
      </c>
      <c r="D18" s="62">
        <v>434</v>
      </c>
      <c r="E18" s="119">
        <v>227</v>
      </c>
      <c r="F18" s="119">
        <v>6</v>
      </c>
      <c r="G18" s="119">
        <v>85</v>
      </c>
      <c r="H18" s="65"/>
      <c r="J18" s="62">
        <v>3</v>
      </c>
      <c r="K18" s="62">
        <v>56</v>
      </c>
      <c r="L18" s="119">
        <v>29</v>
      </c>
      <c r="M18" s="119">
        <v>0</v>
      </c>
      <c r="N18" s="119">
        <v>3</v>
      </c>
      <c r="O18" s="65"/>
      <c r="Q18" s="62">
        <f t="shared" si="0"/>
        <v>22</v>
      </c>
      <c r="R18" s="62">
        <f t="shared" si="1"/>
        <v>490</v>
      </c>
      <c r="S18" s="119">
        <f t="shared" si="2"/>
        <v>256</v>
      </c>
      <c r="T18" s="119">
        <f t="shared" si="3"/>
        <v>6</v>
      </c>
      <c r="U18" s="119">
        <f t="shared" si="4"/>
        <v>88</v>
      </c>
      <c r="V18" s="65">
        <f t="shared" si="5"/>
        <v>22.272727272727273</v>
      </c>
    </row>
    <row r="19" spans="1:22" ht="12">
      <c r="A19" s="184"/>
      <c r="B19" s="89" t="s">
        <v>119</v>
      </c>
      <c r="C19" s="62">
        <v>9</v>
      </c>
      <c r="D19" s="62">
        <v>198</v>
      </c>
      <c r="E19" s="119">
        <v>97</v>
      </c>
      <c r="F19" s="119">
        <v>8</v>
      </c>
      <c r="G19" s="119">
        <v>41</v>
      </c>
      <c r="H19" s="65"/>
      <c r="J19" s="62">
        <v>6</v>
      </c>
      <c r="K19" s="62">
        <v>82</v>
      </c>
      <c r="L19" s="119">
        <v>43</v>
      </c>
      <c r="M19" s="119">
        <v>2</v>
      </c>
      <c r="N19" s="119">
        <v>3</v>
      </c>
      <c r="O19" s="65"/>
      <c r="Q19" s="62">
        <f t="shared" si="0"/>
        <v>15</v>
      </c>
      <c r="R19" s="62">
        <f t="shared" si="1"/>
        <v>280</v>
      </c>
      <c r="S19" s="119">
        <f t="shared" si="2"/>
        <v>140</v>
      </c>
      <c r="T19" s="119">
        <f t="shared" si="3"/>
        <v>10</v>
      </c>
      <c r="U19" s="119">
        <f t="shared" si="4"/>
        <v>44</v>
      </c>
      <c r="V19" s="65">
        <f t="shared" si="5"/>
        <v>18.666666666666668</v>
      </c>
    </row>
    <row r="20" spans="1:22" ht="12">
      <c r="A20" s="183"/>
      <c r="B20" s="89" t="s">
        <v>120</v>
      </c>
      <c r="C20" s="62">
        <v>8</v>
      </c>
      <c r="D20" s="62">
        <v>173</v>
      </c>
      <c r="E20" s="119">
        <v>87</v>
      </c>
      <c r="F20" s="119">
        <v>4</v>
      </c>
      <c r="G20" s="119">
        <v>60</v>
      </c>
      <c r="H20" s="65"/>
      <c r="J20" s="62">
        <v>7</v>
      </c>
      <c r="K20" s="62">
        <v>136</v>
      </c>
      <c r="L20" s="119">
        <v>73</v>
      </c>
      <c r="M20" s="119">
        <v>4</v>
      </c>
      <c r="N20" s="119">
        <v>6</v>
      </c>
      <c r="O20" s="65"/>
      <c r="Q20" s="62">
        <f t="shared" si="0"/>
        <v>15</v>
      </c>
      <c r="R20" s="62">
        <f t="shared" si="1"/>
        <v>309</v>
      </c>
      <c r="S20" s="119">
        <f t="shared" si="2"/>
        <v>160</v>
      </c>
      <c r="T20" s="119">
        <f t="shared" si="3"/>
        <v>8</v>
      </c>
      <c r="U20" s="119">
        <f t="shared" si="4"/>
        <v>66</v>
      </c>
      <c r="V20" s="65">
        <f t="shared" si="5"/>
        <v>20.6</v>
      </c>
    </row>
    <row r="21" spans="1:22" ht="12">
      <c r="A21" s="183"/>
      <c r="B21" s="89" t="s">
        <v>121</v>
      </c>
      <c r="C21" s="62">
        <v>16</v>
      </c>
      <c r="D21" s="62">
        <v>370</v>
      </c>
      <c r="E21" s="119">
        <v>183</v>
      </c>
      <c r="F21" s="119">
        <v>10</v>
      </c>
      <c r="G21" s="119">
        <v>105</v>
      </c>
      <c r="H21" s="65"/>
      <c r="J21" s="62"/>
      <c r="K21" s="62"/>
      <c r="L21" s="119"/>
      <c r="M21" s="119"/>
      <c r="N21" s="119"/>
      <c r="O21" s="65"/>
      <c r="Q21" s="62">
        <f t="shared" si="0"/>
        <v>16</v>
      </c>
      <c r="R21" s="62">
        <f t="shared" si="1"/>
        <v>370</v>
      </c>
      <c r="S21" s="119">
        <f t="shared" si="2"/>
        <v>183</v>
      </c>
      <c r="T21" s="119">
        <f t="shared" si="3"/>
        <v>10</v>
      </c>
      <c r="U21" s="119">
        <f t="shared" si="4"/>
        <v>105</v>
      </c>
      <c r="V21" s="65">
        <f t="shared" si="5"/>
        <v>23.125</v>
      </c>
    </row>
    <row r="22" spans="1:22" ht="12">
      <c r="A22" s="181" t="s">
        <v>122</v>
      </c>
      <c r="B22" s="181"/>
      <c r="C22" s="51">
        <f>C23+C24</f>
        <v>53</v>
      </c>
      <c r="D22" s="51">
        <f>D23+D24</f>
        <v>1191</v>
      </c>
      <c r="E22" s="51">
        <f>E23+E24</f>
        <v>579</v>
      </c>
      <c r="F22" s="51">
        <f>F23+F24</f>
        <v>25</v>
      </c>
      <c r="G22" s="51">
        <f>G23+G24</f>
        <v>493</v>
      </c>
      <c r="H22" s="54">
        <f>D22/C22</f>
        <v>22.471698113207548</v>
      </c>
      <c r="J22" s="51">
        <f>J23+J24+J25</f>
        <v>13</v>
      </c>
      <c r="K22" s="51">
        <f>K23+K24+K25</f>
        <v>267</v>
      </c>
      <c r="L22" s="51">
        <f>L23+L24+L25</f>
        <v>133</v>
      </c>
      <c r="M22" s="51">
        <f>M23+M24+M25</f>
        <v>1</v>
      </c>
      <c r="N22" s="51">
        <f>N23+N24+N25</f>
        <v>17</v>
      </c>
      <c r="O22" s="54">
        <f>K22/J22</f>
        <v>20.53846153846154</v>
      </c>
      <c r="Q22" s="51">
        <f t="shared" si="0"/>
        <v>66</v>
      </c>
      <c r="R22" s="56">
        <f t="shared" si="1"/>
        <v>1458</v>
      </c>
      <c r="S22" s="57">
        <f t="shared" si="2"/>
        <v>712</v>
      </c>
      <c r="T22" s="53">
        <f t="shared" si="3"/>
        <v>26</v>
      </c>
      <c r="U22" s="53">
        <f t="shared" si="4"/>
        <v>510</v>
      </c>
      <c r="V22" s="54">
        <f t="shared" si="5"/>
        <v>22.09090909090909</v>
      </c>
    </row>
    <row r="23" spans="1:22" ht="12">
      <c r="A23" s="184"/>
      <c r="B23" s="89" t="s">
        <v>123</v>
      </c>
      <c r="C23" s="62">
        <v>28</v>
      </c>
      <c r="D23" s="62">
        <v>648</v>
      </c>
      <c r="E23" s="119">
        <v>329</v>
      </c>
      <c r="F23" s="119">
        <v>13</v>
      </c>
      <c r="G23" s="119">
        <v>287</v>
      </c>
      <c r="H23" s="65"/>
      <c r="J23" s="62"/>
      <c r="K23" s="62"/>
      <c r="L23" s="119"/>
      <c r="M23" s="119"/>
      <c r="N23" s="119"/>
      <c r="O23" s="65"/>
      <c r="Q23" s="62">
        <f t="shared" si="0"/>
        <v>28</v>
      </c>
      <c r="R23" s="62">
        <f t="shared" si="1"/>
        <v>648</v>
      </c>
      <c r="S23" s="119">
        <f t="shared" si="2"/>
        <v>329</v>
      </c>
      <c r="T23" s="119">
        <f t="shared" si="3"/>
        <v>13</v>
      </c>
      <c r="U23" s="119">
        <f t="shared" si="4"/>
        <v>287</v>
      </c>
      <c r="V23" s="65">
        <f t="shared" si="5"/>
        <v>23.142857142857142</v>
      </c>
    </row>
    <row r="24" spans="1:22" ht="12">
      <c r="A24" s="184"/>
      <c r="B24" s="89" t="s">
        <v>124</v>
      </c>
      <c r="C24" s="62">
        <v>25</v>
      </c>
      <c r="D24" s="62">
        <v>543</v>
      </c>
      <c r="E24" s="119">
        <v>250</v>
      </c>
      <c r="F24" s="119">
        <v>12</v>
      </c>
      <c r="G24" s="119">
        <v>206</v>
      </c>
      <c r="H24" s="65"/>
      <c r="J24" s="62">
        <v>8</v>
      </c>
      <c r="K24" s="62">
        <v>199</v>
      </c>
      <c r="L24" s="119">
        <v>99</v>
      </c>
      <c r="M24" s="119">
        <v>1</v>
      </c>
      <c r="N24" s="119">
        <v>12</v>
      </c>
      <c r="O24" s="65"/>
      <c r="Q24" s="62">
        <f t="shared" si="0"/>
        <v>33</v>
      </c>
      <c r="R24" s="62">
        <f t="shared" si="1"/>
        <v>742</v>
      </c>
      <c r="S24" s="119">
        <f t="shared" si="2"/>
        <v>349</v>
      </c>
      <c r="T24" s="119">
        <f t="shared" si="3"/>
        <v>13</v>
      </c>
      <c r="U24" s="119">
        <f t="shared" si="4"/>
        <v>218</v>
      </c>
      <c r="V24" s="65">
        <f t="shared" si="5"/>
        <v>22.484848484848484</v>
      </c>
    </row>
    <row r="25" spans="1:22" ht="12">
      <c r="A25" s="182" t="s">
        <v>78</v>
      </c>
      <c r="B25" s="182"/>
      <c r="C25" s="51">
        <f>C26+C27+C28+C29</f>
        <v>44</v>
      </c>
      <c r="D25" s="51">
        <f>D26+D27+D28+D29</f>
        <v>1020</v>
      </c>
      <c r="E25" s="51">
        <f>E26+E27+E28+E29</f>
        <v>520</v>
      </c>
      <c r="F25" s="51">
        <f>F26+F27+F28+F29</f>
        <v>27</v>
      </c>
      <c r="G25" s="51">
        <f>G26+G27+G28+G29</f>
        <v>153</v>
      </c>
      <c r="H25" s="54">
        <f>D25/C25</f>
        <v>23.181818181818183</v>
      </c>
      <c r="J25" s="51">
        <f>J26+J27+J28</f>
        <v>5</v>
      </c>
      <c r="K25" s="51">
        <f>K26+K27+K28</f>
        <v>68</v>
      </c>
      <c r="L25" s="51">
        <f>L26+L27+L28</f>
        <v>34</v>
      </c>
      <c r="M25" s="51">
        <f>M26+M27+M28</f>
        <v>0</v>
      </c>
      <c r="N25" s="51">
        <f>N26+N27+N28</f>
        <v>5</v>
      </c>
      <c r="O25" s="54">
        <f>K25/J25</f>
        <v>13.6</v>
      </c>
      <c r="Q25" s="51">
        <f t="shared" si="0"/>
        <v>49</v>
      </c>
      <c r="R25" s="56">
        <f t="shared" si="1"/>
        <v>1088</v>
      </c>
      <c r="S25" s="57">
        <f t="shared" si="2"/>
        <v>554</v>
      </c>
      <c r="T25" s="53">
        <f t="shared" si="3"/>
        <v>27</v>
      </c>
      <c r="U25" s="53">
        <f t="shared" si="4"/>
        <v>158</v>
      </c>
      <c r="V25" s="54">
        <f t="shared" si="5"/>
        <v>22.20408163265306</v>
      </c>
    </row>
    <row r="26" spans="1:22" ht="12">
      <c r="A26" s="184"/>
      <c r="B26" s="89" t="s">
        <v>125</v>
      </c>
      <c r="C26" s="62">
        <v>6</v>
      </c>
      <c r="D26" s="62">
        <v>122</v>
      </c>
      <c r="E26" s="119">
        <v>60</v>
      </c>
      <c r="F26" s="119">
        <v>0</v>
      </c>
      <c r="G26" s="119">
        <v>7</v>
      </c>
      <c r="H26" s="65"/>
      <c r="J26" s="62">
        <v>2</v>
      </c>
      <c r="K26" s="62">
        <v>30</v>
      </c>
      <c r="L26" s="119">
        <v>16</v>
      </c>
      <c r="M26" s="119">
        <v>0</v>
      </c>
      <c r="N26" s="119">
        <v>3</v>
      </c>
      <c r="O26" s="65"/>
      <c r="Q26" s="62">
        <f t="shared" si="0"/>
        <v>8</v>
      </c>
      <c r="R26" s="62">
        <f t="shared" si="1"/>
        <v>152</v>
      </c>
      <c r="S26" s="119">
        <f t="shared" si="2"/>
        <v>76</v>
      </c>
      <c r="T26" s="119">
        <f t="shared" si="3"/>
        <v>0</v>
      </c>
      <c r="U26" s="119">
        <f t="shared" si="4"/>
        <v>10</v>
      </c>
      <c r="V26" s="65">
        <f t="shared" si="5"/>
        <v>19</v>
      </c>
    </row>
    <row r="27" spans="1:22" ht="12">
      <c r="A27" s="184"/>
      <c r="B27" s="89" t="s">
        <v>126</v>
      </c>
      <c r="C27" s="62">
        <v>9</v>
      </c>
      <c r="D27" s="62">
        <v>205</v>
      </c>
      <c r="E27" s="119">
        <v>102</v>
      </c>
      <c r="F27" s="119">
        <v>9</v>
      </c>
      <c r="G27" s="119">
        <v>34</v>
      </c>
      <c r="H27" s="65"/>
      <c r="J27" s="62">
        <v>3</v>
      </c>
      <c r="K27" s="62">
        <v>38</v>
      </c>
      <c r="L27" s="119">
        <v>18</v>
      </c>
      <c r="M27" s="119">
        <v>0</v>
      </c>
      <c r="N27" s="119">
        <v>2</v>
      </c>
      <c r="O27" s="65"/>
      <c r="Q27" s="62">
        <f t="shared" si="0"/>
        <v>12</v>
      </c>
      <c r="R27" s="62">
        <f t="shared" si="1"/>
        <v>243</v>
      </c>
      <c r="S27" s="119">
        <f t="shared" si="2"/>
        <v>120</v>
      </c>
      <c r="T27" s="119">
        <f t="shared" si="3"/>
        <v>9</v>
      </c>
      <c r="U27" s="119">
        <f t="shared" si="4"/>
        <v>36</v>
      </c>
      <c r="V27" s="65">
        <f t="shared" si="5"/>
        <v>20.25</v>
      </c>
    </row>
    <row r="28" spans="1:22" ht="12">
      <c r="A28" s="183"/>
      <c r="B28" s="89" t="s">
        <v>127</v>
      </c>
      <c r="C28" s="62">
        <v>9</v>
      </c>
      <c r="D28" s="62">
        <v>223</v>
      </c>
      <c r="E28" s="119">
        <v>116</v>
      </c>
      <c r="F28" s="119">
        <v>7</v>
      </c>
      <c r="G28" s="119">
        <v>49</v>
      </c>
      <c r="H28" s="65"/>
      <c r="J28" s="62"/>
      <c r="K28" s="62"/>
      <c r="L28" s="119"/>
      <c r="M28" s="119"/>
      <c r="N28" s="119"/>
      <c r="O28" s="65"/>
      <c r="Q28" s="62">
        <f t="shared" si="0"/>
        <v>9</v>
      </c>
      <c r="R28" s="62">
        <f t="shared" si="1"/>
        <v>223</v>
      </c>
      <c r="S28" s="119">
        <f t="shared" si="2"/>
        <v>116</v>
      </c>
      <c r="T28" s="119">
        <f t="shared" si="3"/>
        <v>7</v>
      </c>
      <c r="U28" s="119">
        <f t="shared" si="4"/>
        <v>49</v>
      </c>
      <c r="V28" s="65">
        <f t="shared" si="5"/>
        <v>24.77777777777778</v>
      </c>
    </row>
    <row r="29" spans="1:22" ht="12">
      <c r="A29" s="184"/>
      <c r="B29" s="89" t="s">
        <v>128</v>
      </c>
      <c r="C29" s="62">
        <v>20</v>
      </c>
      <c r="D29" s="62">
        <v>470</v>
      </c>
      <c r="E29" s="119">
        <v>242</v>
      </c>
      <c r="F29" s="119">
        <v>11</v>
      </c>
      <c r="G29" s="119">
        <v>63</v>
      </c>
      <c r="H29" s="65"/>
      <c r="J29" s="62">
        <v>8</v>
      </c>
      <c r="K29" s="62">
        <v>179</v>
      </c>
      <c r="L29" s="119">
        <v>99</v>
      </c>
      <c r="M29" s="119">
        <v>3</v>
      </c>
      <c r="N29" s="119">
        <v>8</v>
      </c>
      <c r="O29" s="65"/>
      <c r="Q29" s="62">
        <f t="shared" si="0"/>
        <v>28</v>
      </c>
      <c r="R29" s="62">
        <f t="shared" si="1"/>
        <v>649</v>
      </c>
      <c r="S29" s="119">
        <f t="shared" si="2"/>
        <v>341</v>
      </c>
      <c r="T29" s="119">
        <f t="shared" si="3"/>
        <v>14</v>
      </c>
      <c r="U29" s="119">
        <f t="shared" si="4"/>
        <v>71</v>
      </c>
      <c r="V29" s="65">
        <f t="shared" si="5"/>
        <v>23.178571428571427</v>
      </c>
    </row>
    <row r="30" spans="1:22" ht="12">
      <c r="A30" s="182" t="s">
        <v>14</v>
      </c>
      <c r="B30" s="182"/>
      <c r="C30" s="51">
        <f>C31+C32</f>
        <v>44</v>
      </c>
      <c r="D30" s="51">
        <f>D31+D32</f>
        <v>1067</v>
      </c>
      <c r="E30" s="51">
        <f>E31+E32</f>
        <v>538</v>
      </c>
      <c r="F30" s="51">
        <f>F31+F32</f>
        <v>32</v>
      </c>
      <c r="G30" s="51">
        <f>G31+G32</f>
        <v>317</v>
      </c>
      <c r="H30" s="54">
        <f>D30/C30</f>
        <v>24.25</v>
      </c>
      <c r="J30" s="51">
        <f>J31+J32+J33</f>
        <v>35</v>
      </c>
      <c r="K30" s="51">
        <f>K31+K32+K33</f>
        <v>644</v>
      </c>
      <c r="L30" s="51">
        <f>L31+L32+L33</f>
        <v>337</v>
      </c>
      <c r="M30" s="51">
        <f>M31+M32+M33</f>
        <v>12</v>
      </c>
      <c r="N30" s="51">
        <f>N31+N32+N33</f>
        <v>23</v>
      </c>
      <c r="O30" s="54">
        <f aca="true" t="shared" si="6" ref="O30:O35">K30/J30</f>
        <v>18.4</v>
      </c>
      <c r="Q30" s="51">
        <f t="shared" si="0"/>
        <v>79</v>
      </c>
      <c r="R30" s="56">
        <f t="shared" si="1"/>
        <v>1711</v>
      </c>
      <c r="S30" s="57">
        <f t="shared" si="2"/>
        <v>875</v>
      </c>
      <c r="T30" s="53">
        <f t="shared" si="3"/>
        <v>44</v>
      </c>
      <c r="U30" s="53">
        <f t="shared" si="4"/>
        <v>340</v>
      </c>
      <c r="V30" s="54">
        <f t="shared" si="5"/>
        <v>21.658227848101266</v>
      </c>
    </row>
    <row r="31" spans="1:22" ht="12">
      <c r="A31" s="183"/>
      <c r="B31" s="89" t="s">
        <v>129</v>
      </c>
      <c r="C31" s="62">
        <v>30</v>
      </c>
      <c r="D31" s="62">
        <v>730</v>
      </c>
      <c r="E31" s="119">
        <v>372</v>
      </c>
      <c r="F31" s="119">
        <v>21</v>
      </c>
      <c r="G31" s="119">
        <v>218</v>
      </c>
      <c r="H31" s="65"/>
      <c r="J31" s="62">
        <v>3</v>
      </c>
      <c r="K31" s="62">
        <v>51</v>
      </c>
      <c r="L31" s="119">
        <v>28</v>
      </c>
      <c r="M31" s="119">
        <v>2</v>
      </c>
      <c r="N31" s="119">
        <v>1</v>
      </c>
      <c r="O31" s="65"/>
      <c r="Q31" s="62">
        <f t="shared" si="0"/>
        <v>33</v>
      </c>
      <c r="R31" s="62">
        <f t="shared" si="1"/>
        <v>781</v>
      </c>
      <c r="S31" s="119">
        <f t="shared" si="2"/>
        <v>400</v>
      </c>
      <c r="T31" s="119">
        <f t="shared" si="3"/>
        <v>23</v>
      </c>
      <c r="U31" s="119">
        <f t="shared" si="4"/>
        <v>219</v>
      </c>
      <c r="V31" s="65">
        <f t="shared" si="5"/>
        <v>23.666666666666668</v>
      </c>
    </row>
    <row r="32" spans="1:22" ht="12">
      <c r="A32" s="184"/>
      <c r="B32" s="89" t="s">
        <v>130</v>
      </c>
      <c r="C32" s="62">
        <v>14</v>
      </c>
      <c r="D32" s="62">
        <v>337</v>
      </c>
      <c r="E32" s="119">
        <v>166</v>
      </c>
      <c r="F32" s="119">
        <v>11</v>
      </c>
      <c r="G32" s="119">
        <v>99</v>
      </c>
      <c r="H32" s="65"/>
      <c r="J32" s="62">
        <v>8</v>
      </c>
      <c r="K32" s="62">
        <v>158</v>
      </c>
      <c r="L32" s="119">
        <v>76</v>
      </c>
      <c r="M32" s="119">
        <v>1</v>
      </c>
      <c r="N32" s="119">
        <v>3</v>
      </c>
      <c r="O32" s="65"/>
      <c r="Q32" s="62">
        <f t="shared" si="0"/>
        <v>22</v>
      </c>
      <c r="R32" s="62">
        <f t="shared" si="1"/>
        <v>495</v>
      </c>
      <c r="S32" s="119">
        <f t="shared" si="2"/>
        <v>242</v>
      </c>
      <c r="T32" s="119">
        <f t="shared" si="3"/>
        <v>12</v>
      </c>
      <c r="U32" s="119">
        <f t="shared" si="4"/>
        <v>102</v>
      </c>
      <c r="V32" s="65">
        <f t="shared" si="5"/>
        <v>22.5</v>
      </c>
    </row>
    <row r="33" spans="1:22" ht="12">
      <c r="A33" s="185" t="s">
        <v>131</v>
      </c>
      <c r="B33" s="185"/>
      <c r="C33" s="57">
        <f>C19+C20+C27+C29</f>
        <v>46</v>
      </c>
      <c r="D33" s="57">
        <f>D19+D20+D27+D29</f>
        <v>1046</v>
      </c>
      <c r="E33" s="57">
        <f>E19+E20+E27+E29</f>
        <v>528</v>
      </c>
      <c r="F33" s="57">
        <f>F19+F20+F27+F29</f>
        <v>32</v>
      </c>
      <c r="G33" s="57">
        <f>G19+G20+G27+G29</f>
        <v>198</v>
      </c>
      <c r="H33" s="54">
        <f>D33/C33</f>
        <v>22.73913043478261</v>
      </c>
      <c r="J33" s="57">
        <f>J19+J20+J27+J29</f>
        <v>24</v>
      </c>
      <c r="K33" s="57">
        <f>K19+K20+K27+K29</f>
        <v>435</v>
      </c>
      <c r="L33" s="57">
        <f>L19+L20+L27+L29</f>
        <v>233</v>
      </c>
      <c r="M33" s="57">
        <f>M19+M20+M27+M29</f>
        <v>9</v>
      </c>
      <c r="N33" s="57">
        <f>N19+N20+N27+N29</f>
        <v>19</v>
      </c>
      <c r="O33" s="54">
        <f t="shared" si="6"/>
        <v>18.125</v>
      </c>
      <c r="Q33" s="57">
        <f>Q19+Q20+Q27+Q29</f>
        <v>70</v>
      </c>
      <c r="R33" s="57">
        <f>R19+R20+R27+R29</f>
        <v>1481</v>
      </c>
      <c r="S33" s="57">
        <f>S19+S20+S27+S29</f>
        <v>761</v>
      </c>
      <c r="T33" s="57">
        <f>T19+T20+T27+T29</f>
        <v>41</v>
      </c>
      <c r="U33" s="57">
        <f>U19+U20+U27+U29</f>
        <v>217</v>
      </c>
      <c r="V33" s="186">
        <f t="shared" si="5"/>
        <v>21.15714285714286</v>
      </c>
    </row>
    <row r="34" spans="1:22" ht="12">
      <c r="A34" s="185" t="s">
        <v>132</v>
      </c>
      <c r="B34" s="185"/>
      <c r="C34" s="57">
        <f>C10+C11+C12+C14+C15+C16+C18+C21+C23+C24+C26+C28+C31+C32</f>
        <v>248</v>
      </c>
      <c r="D34" s="57">
        <f>D10+D11+D12+D14+D15+D16+D18+D21+D23+D24+D26+D28+D31+D32</f>
        <v>5813</v>
      </c>
      <c r="E34" s="57">
        <f>E10+E11+E12+E14+E15+E16+E18+E21+E23+E24+E26+E28+E31+E32</f>
        <v>2848</v>
      </c>
      <c r="F34" s="57">
        <f>F10+F11+F12+F14+F15+F16+F18+F21+F23+F24+F26+F28+F31+F32</f>
        <v>158</v>
      </c>
      <c r="G34" s="57">
        <f>G10+G11+G12+G14+G15+G16+G18+G21+G23+G24+G26+G28+G31+G32</f>
        <v>2106</v>
      </c>
      <c r="H34" s="54">
        <f>D34/C34</f>
        <v>23.43951612903226</v>
      </c>
      <c r="J34" s="57">
        <f>J10+J11+J12+J14+J15+J16+J18+J21+J23+J24+J26+J28+J31+J32</f>
        <v>48</v>
      </c>
      <c r="K34" s="57">
        <f>K10+K11+K12+K14+K15+K16+K18+K21+K23+K24+K26+K28+K31+K32</f>
        <v>973</v>
      </c>
      <c r="L34" s="57">
        <f>L10+L11+L12+L14+L15+L16+L18+L21+L23+L24+L26+L28+L31+L32</f>
        <v>506</v>
      </c>
      <c r="M34" s="57">
        <f>M10+M11+M12+M14+M15+M16+M18+M21+M23+M24+M26+M28+M31+M32</f>
        <v>8</v>
      </c>
      <c r="N34" s="57">
        <f>N10+N11+N12+N14+N15+N16+N18+N21+N23+N24+N26+N28+N31+N32</f>
        <v>75</v>
      </c>
      <c r="O34" s="54">
        <f t="shared" si="6"/>
        <v>20.270833333333332</v>
      </c>
      <c r="Q34" s="57">
        <f>Q10+Q11+Q12+Q14+Q15+Q16+Q18+Q21+Q23+Q24+Q26+Q28+Q31+Q32</f>
        <v>296</v>
      </c>
      <c r="R34" s="57">
        <f>R10+R11+R12+R14+R15+R16+R18+R21+R23+R24+R26+R28+R31+R32</f>
        <v>6786</v>
      </c>
      <c r="S34" s="57">
        <f>S10+S11+S12+S14+S15+S16+S18+S21+S23+S24+S26+S28+S31+S32</f>
        <v>3354</v>
      </c>
      <c r="T34" s="57">
        <f>T10+T11+T12+T14+T15+T16+T18+T21+T23+T24+T26+T28+T31+T32</f>
        <v>166</v>
      </c>
      <c r="U34" s="57">
        <f>U10+U11+U12+U14+U15+U16+U18+U21+U23+U24+U26+U28+U31+U32</f>
        <v>2181</v>
      </c>
      <c r="V34" s="186">
        <f t="shared" si="5"/>
        <v>22.925675675675677</v>
      </c>
    </row>
    <row r="35" spans="1:22" ht="12">
      <c r="A35" s="187" t="s">
        <v>89</v>
      </c>
      <c r="B35" s="187"/>
      <c r="C35" s="76">
        <f>C33+C34</f>
        <v>294</v>
      </c>
      <c r="D35" s="76">
        <f>D33+D34</f>
        <v>6859</v>
      </c>
      <c r="E35" s="76">
        <f>E33+E34</f>
        <v>3376</v>
      </c>
      <c r="F35" s="76">
        <f>F33+F34</f>
        <v>190</v>
      </c>
      <c r="G35" s="76">
        <f>G33+G34</f>
        <v>2304</v>
      </c>
      <c r="H35" s="77">
        <f>D35/C35</f>
        <v>23.329931972789115</v>
      </c>
      <c r="J35" s="76">
        <f>J33+J34</f>
        <v>72</v>
      </c>
      <c r="K35" s="76">
        <f>K33+K34</f>
        <v>1408</v>
      </c>
      <c r="L35" s="76">
        <f>L33+L34</f>
        <v>739</v>
      </c>
      <c r="M35" s="76">
        <f>M33+M34</f>
        <v>17</v>
      </c>
      <c r="N35" s="76">
        <f>N33+N34</f>
        <v>94</v>
      </c>
      <c r="O35" s="77">
        <f t="shared" si="6"/>
        <v>19.555555555555557</v>
      </c>
      <c r="Q35" s="76">
        <f>Q33+Q34</f>
        <v>366</v>
      </c>
      <c r="R35" s="76">
        <f>R33+R34</f>
        <v>8267</v>
      </c>
      <c r="S35" s="76">
        <f>S33+S34</f>
        <v>4115</v>
      </c>
      <c r="T35" s="76">
        <f>T33+T34</f>
        <v>207</v>
      </c>
      <c r="U35" s="76">
        <f>U33+U34</f>
        <v>2398</v>
      </c>
      <c r="V35" s="77">
        <f t="shared" si="5"/>
        <v>22.58743169398907</v>
      </c>
    </row>
    <row r="36" spans="1:22" ht="12">
      <c r="A36" s="81" t="s">
        <v>144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87" t="s">
        <v>142</v>
      </c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V30 C33:V35 C31:P32 Q31:V32" unlockedFormula="1"/>
    <ignoredError sqref="E8:V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3.00390625" style="17" customWidth="1"/>
    <col min="2" max="2" width="6.75390625" style="17" customWidth="1"/>
    <col min="3" max="3" width="7.125" style="17" customWidth="1"/>
    <col min="4" max="4" width="9.25390625" style="17" customWidth="1"/>
    <col min="5" max="5" width="8.875" style="17" customWidth="1"/>
    <col min="6" max="6" width="1.25" style="17" customWidth="1"/>
    <col min="7" max="7" width="6.75390625" style="17" customWidth="1"/>
    <col min="8" max="8" width="7.125" style="17" customWidth="1"/>
    <col min="9" max="9" width="9.25390625" style="17" customWidth="1"/>
    <col min="10" max="10" width="8.875" style="17" customWidth="1"/>
    <col min="11" max="11" width="1.25" style="17" customWidth="1"/>
    <col min="12" max="12" width="6.75390625" style="17" customWidth="1"/>
    <col min="13" max="13" width="7.25390625" style="17" customWidth="1"/>
    <col min="14" max="15" width="9.25390625" style="17" customWidth="1"/>
    <col min="16" max="16" width="1.875" style="17" customWidth="1"/>
    <col min="17" max="17" width="6.75390625" style="17" customWidth="1"/>
    <col min="18" max="18" width="7.00390625" style="17" customWidth="1"/>
    <col min="19" max="19" width="11.125" style="17" hidden="1" customWidth="1"/>
    <col min="20" max="20" width="9.25390625" style="17" customWidth="1"/>
    <col min="21" max="21" width="8.875" style="17" customWidth="1"/>
    <col min="22" max="22" width="1.25" style="17" customWidth="1"/>
    <col min="23" max="23" width="6.75390625" style="17" customWidth="1"/>
    <col min="24" max="24" width="6.875" style="17" customWidth="1"/>
    <col min="25" max="25" width="8.875" style="17" customWidth="1"/>
    <col min="26" max="26" width="1.25" style="17" customWidth="1"/>
    <col min="27" max="27" width="6.75390625" style="17" customWidth="1"/>
    <col min="28" max="28" width="6.875" style="17" customWidth="1"/>
    <col min="29" max="29" width="8.875" style="17" customWidth="1"/>
    <col min="30" max="16384" width="10.625" style="17" customWidth="1"/>
  </cols>
  <sheetData>
    <row r="1" spans="1:26" s="9" customFormat="1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8"/>
      <c r="W1" s="8"/>
      <c r="X1" s="8"/>
      <c r="Y1" s="8"/>
      <c r="Z1" s="8"/>
    </row>
    <row r="2" spans="1:26" s="9" customFormat="1" ht="15" customHeight="1">
      <c r="A2" s="35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8"/>
      <c r="W2" s="8"/>
      <c r="X2" s="8"/>
      <c r="Y2" s="8"/>
      <c r="Z2" s="8"/>
    </row>
    <row r="3" spans="1:21" s="10" customFormat="1" ht="12" customHeight="1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91"/>
      <c r="Q3" s="91"/>
      <c r="R3" s="91"/>
      <c r="S3" s="91"/>
      <c r="T3" s="91"/>
      <c r="U3" s="91"/>
    </row>
    <row r="4" spans="1:29" s="10" customFormat="1" ht="12" customHeight="1">
      <c r="A4" s="37"/>
      <c r="B4" s="197" t="s">
        <v>24</v>
      </c>
      <c r="C4" s="197"/>
      <c r="D4" s="197"/>
      <c r="E4" s="197"/>
      <c r="F4" s="38"/>
      <c r="G4" s="197" t="s">
        <v>25</v>
      </c>
      <c r="H4" s="197"/>
      <c r="I4" s="197"/>
      <c r="J4" s="197"/>
      <c r="K4" s="38"/>
      <c r="L4" s="197" t="s">
        <v>26</v>
      </c>
      <c r="M4" s="197"/>
      <c r="N4" s="197"/>
      <c r="O4" s="197"/>
      <c r="P4" s="38"/>
      <c r="Q4" s="201"/>
      <c r="R4" s="201"/>
      <c r="S4" s="201"/>
      <c r="T4" s="201"/>
      <c r="U4" s="201"/>
      <c r="V4" s="11"/>
      <c r="W4" s="24"/>
      <c r="X4" s="24"/>
      <c r="Y4" s="24"/>
      <c r="Z4" s="11"/>
      <c r="AA4" s="24"/>
      <c r="AB4" s="24"/>
      <c r="AC4" s="24"/>
    </row>
    <row r="5" spans="1:29" s="10" customFormat="1" ht="12" customHeight="1">
      <c r="A5" s="39"/>
      <c r="B5" s="40" t="s">
        <v>1</v>
      </c>
      <c r="C5" s="196" t="s">
        <v>2</v>
      </c>
      <c r="D5" s="196"/>
      <c r="E5" s="196"/>
      <c r="F5" s="41"/>
      <c r="G5" s="40" t="s">
        <v>1</v>
      </c>
      <c r="H5" s="198" t="s">
        <v>2</v>
      </c>
      <c r="I5" s="198"/>
      <c r="J5" s="198"/>
      <c r="K5" s="41"/>
      <c r="L5" s="40" t="s">
        <v>1</v>
      </c>
      <c r="M5" s="198" t="s">
        <v>2</v>
      </c>
      <c r="N5" s="198"/>
      <c r="O5" s="198"/>
      <c r="P5" s="41"/>
      <c r="Q5" s="40"/>
      <c r="R5" s="203"/>
      <c r="S5" s="203"/>
      <c r="T5" s="203"/>
      <c r="U5" s="203"/>
      <c r="V5" s="13"/>
      <c r="W5" s="12"/>
      <c r="X5" s="202"/>
      <c r="Y5" s="202"/>
      <c r="Z5" s="13"/>
      <c r="AA5" s="12"/>
      <c r="AB5" s="202"/>
      <c r="AC5" s="202"/>
    </row>
    <row r="6" spans="1:29" s="14" customFormat="1" ht="12" customHeight="1">
      <c r="A6" s="39"/>
      <c r="B6" s="43"/>
      <c r="C6" s="43" t="s">
        <v>3</v>
      </c>
      <c r="D6" s="42" t="s">
        <v>16</v>
      </c>
      <c r="E6" s="43" t="s">
        <v>18</v>
      </c>
      <c r="F6" s="43"/>
      <c r="G6" s="43"/>
      <c r="H6" s="134" t="s">
        <v>17</v>
      </c>
      <c r="I6" s="42" t="s">
        <v>16</v>
      </c>
      <c r="J6" s="43" t="s">
        <v>4</v>
      </c>
      <c r="K6" s="43"/>
      <c r="L6" s="43"/>
      <c r="M6" s="134" t="s">
        <v>17</v>
      </c>
      <c r="N6" s="42" t="s">
        <v>16</v>
      </c>
      <c r="O6" s="43" t="s">
        <v>4</v>
      </c>
      <c r="P6" s="40"/>
      <c r="Q6" s="40"/>
      <c r="R6" s="134"/>
      <c r="S6" s="135"/>
      <c r="T6" s="135"/>
      <c r="U6" s="40"/>
      <c r="V6" s="12"/>
      <c r="W6" s="12"/>
      <c r="X6" s="23"/>
      <c r="Y6" s="12"/>
      <c r="Z6" s="12"/>
      <c r="AA6" s="12"/>
      <c r="AB6" s="23"/>
      <c r="AC6" s="12"/>
    </row>
    <row r="7" spans="1:29" s="14" customFormat="1" ht="12" customHeight="1">
      <c r="A7" s="39"/>
      <c r="B7" s="43"/>
      <c r="C7" s="43"/>
      <c r="D7" s="42" t="s">
        <v>19</v>
      </c>
      <c r="E7" s="44" t="s">
        <v>20</v>
      </c>
      <c r="F7" s="43"/>
      <c r="G7" s="43"/>
      <c r="H7" s="40"/>
      <c r="I7" s="42" t="s">
        <v>19</v>
      </c>
      <c r="J7" s="43" t="s">
        <v>5</v>
      </c>
      <c r="K7" s="43"/>
      <c r="L7" s="43"/>
      <c r="M7" s="40"/>
      <c r="N7" s="42" t="s">
        <v>19</v>
      </c>
      <c r="O7" s="43" t="s">
        <v>5</v>
      </c>
      <c r="P7" s="40"/>
      <c r="Q7" s="40"/>
      <c r="R7" s="40"/>
      <c r="S7" s="135"/>
      <c r="T7" s="135"/>
      <c r="U7" s="40"/>
      <c r="V7" s="12"/>
      <c r="W7" s="12"/>
      <c r="X7" s="12"/>
      <c r="Y7" s="12"/>
      <c r="Z7" s="12"/>
      <c r="AA7" s="12"/>
      <c r="AB7" s="12"/>
      <c r="AC7" s="12"/>
    </row>
    <row r="8" spans="1:29" s="14" customFormat="1" ht="12" customHeight="1">
      <c r="A8" s="94"/>
      <c r="B8" s="46"/>
      <c r="C8" s="46"/>
      <c r="D8" s="45" t="s">
        <v>21</v>
      </c>
      <c r="E8" s="48"/>
      <c r="F8" s="48"/>
      <c r="G8" s="46"/>
      <c r="H8" s="48"/>
      <c r="I8" s="45" t="s">
        <v>21</v>
      </c>
      <c r="J8" s="48"/>
      <c r="K8" s="48"/>
      <c r="L8" s="46"/>
      <c r="M8" s="48"/>
      <c r="N8" s="45" t="s">
        <v>21</v>
      </c>
      <c r="O8" s="48"/>
      <c r="P8" s="40"/>
      <c r="Q8" s="96"/>
      <c r="R8" s="40"/>
      <c r="S8" s="135"/>
      <c r="T8" s="136"/>
      <c r="U8" s="40"/>
      <c r="V8" s="12"/>
      <c r="W8" s="25"/>
      <c r="X8" s="12"/>
      <c r="Y8" s="12"/>
      <c r="Z8" s="12"/>
      <c r="AA8" s="25"/>
      <c r="AB8" s="12"/>
      <c r="AC8" s="12"/>
    </row>
    <row r="9" spans="1:29" s="15" customFormat="1" ht="13.5" customHeight="1">
      <c r="A9" s="95" t="s">
        <v>6</v>
      </c>
      <c r="B9" s="62">
        <v>18</v>
      </c>
      <c r="C9" s="137">
        <v>444</v>
      </c>
      <c r="D9" s="64">
        <v>53</v>
      </c>
      <c r="E9" s="65">
        <f>+C9/B9</f>
        <v>24.666666666666668</v>
      </c>
      <c r="F9" s="121"/>
      <c r="G9" s="62">
        <v>6</v>
      </c>
      <c r="H9" s="62">
        <v>108</v>
      </c>
      <c r="I9" s="119">
        <v>1</v>
      </c>
      <c r="J9" s="138">
        <f>+H9/G9</f>
        <v>18</v>
      </c>
      <c r="K9" s="121"/>
      <c r="L9" s="62">
        <v>24</v>
      </c>
      <c r="M9" s="62">
        <v>552</v>
      </c>
      <c r="N9" s="119">
        <v>54</v>
      </c>
      <c r="O9" s="65">
        <f>+M9/L9</f>
        <v>23</v>
      </c>
      <c r="P9" s="122"/>
      <c r="Q9" s="61"/>
      <c r="R9" s="61"/>
      <c r="S9" s="139"/>
      <c r="T9" s="139"/>
      <c r="U9" s="61"/>
      <c r="V9" s="26"/>
      <c r="W9" s="21"/>
      <c r="X9" s="21"/>
      <c r="Y9" s="21"/>
      <c r="Z9" s="26"/>
      <c r="AA9" s="21"/>
      <c r="AB9" s="21"/>
      <c r="AC9" s="21"/>
    </row>
    <row r="10" spans="1:29" s="15" customFormat="1" ht="11.25" customHeight="1">
      <c r="A10" s="95" t="s">
        <v>7</v>
      </c>
      <c r="B10" s="62">
        <v>44</v>
      </c>
      <c r="C10" s="137">
        <v>1114</v>
      </c>
      <c r="D10" s="64">
        <v>200</v>
      </c>
      <c r="E10" s="65">
        <f aca="true" t="shared" si="0" ref="E10:E18">+C10/B10</f>
        <v>25.318181818181817</v>
      </c>
      <c r="F10" s="121"/>
      <c r="G10" s="62">
        <v>11</v>
      </c>
      <c r="H10" s="62">
        <v>286</v>
      </c>
      <c r="I10" s="119"/>
      <c r="J10" s="138">
        <f aca="true" t="shared" si="1" ref="J10:J18">+H10/G10</f>
        <v>26</v>
      </c>
      <c r="K10" s="121"/>
      <c r="L10" s="62">
        <v>55</v>
      </c>
      <c r="M10" s="62">
        <v>1400</v>
      </c>
      <c r="N10" s="119">
        <v>200</v>
      </c>
      <c r="O10" s="65">
        <f aca="true" t="shared" si="2" ref="O10:O18">+M10/L10</f>
        <v>25.454545454545453</v>
      </c>
      <c r="P10" s="122"/>
      <c r="Q10" s="61"/>
      <c r="R10" s="61"/>
      <c r="S10" s="139"/>
      <c r="T10" s="139"/>
      <c r="U10" s="61"/>
      <c r="V10" s="26"/>
      <c r="W10" s="21"/>
      <c r="X10" s="21"/>
      <c r="Y10" s="21"/>
      <c r="Z10" s="26"/>
      <c r="AA10" s="21"/>
      <c r="AB10" s="21"/>
      <c r="AC10" s="21"/>
    </row>
    <row r="11" spans="1:29" s="15" customFormat="1" ht="11.25" customHeight="1">
      <c r="A11" s="95" t="s">
        <v>8</v>
      </c>
      <c r="B11" s="62">
        <v>20</v>
      </c>
      <c r="C11" s="137">
        <v>484</v>
      </c>
      <c r="D11" s="64">
        <v>77</v>
      </c>
      <c r="E11" s="65">
        <f t="shared" si="0"/>
        <v>24.2</v>
      </c>
      <c r="F11" s="121"/>
      <c r="G11" s="62">
        <v>9</v>
      </c>
      <c r="H11" s="62">
        <v>217</v>
      </c>
      <c r="I11" s="119">
        <v>2</v>
      </c>
      <c r="J11" s="138">
        <f t="shared" si="1"/>
        <v>24.11111111111111</v>
      </c>
      <c r="K11" s="121"/>
      <c r="L11" s="62">
        <v>29</v>
      </c>
      <c r="M11" s="62">
        <v>701</v>
      </c>
      <c r="N11" s="119">
        <v>79</v>
      </c>
      <c r="O11" s="65">
        <f t="shared" si="2"/>
        <v>24.17241379310345</v>
      </c>
      <c r="P11" s="122"/>
      <c r="Q11" s="61"/>
      <c r="R11" s="61"/>
      <c r="S11" s="139"/>
      <c r="T11" s="139"/>
      <c r="U11" s="61"/>
      <c r="V11" s="26"/>
      <c r="W11" s="21"/>
      <c r="X11" s="21"/>
      <c r="Y11" s="21"/>
      <c r="Z11" s="26"/>
      <c r="AA11" s="21"/>
      <c r="AB11" s="21"/>
      <c r="AC11" s="21"/>
    </row>
    <row r="12" spans="1:29" s="15" customFormat="1" ht="11.25" customHeight="1">
      <c r="A12" s="95" t="s">
        <v>9</v>
      </c>
      <c r="B12" s="62">
        <v>23</v>
      </c>
      <c r="C12" s="137">
        <v>577</v>
      </c>
      <c r="D12" s="64">
        <v>71</v>
      </c>
      <c r="E12" s="65">
        <f t="shared" si="0"/>
        <v>25.08695652173913</v>
      </c>
      <c r="F12" s="121"/>
      <c r="G12" s="62">
        <v>4</v>
      </c>
      <c r="H12" s="62">
        <v>67</v>
      </c>
      <c r="I12" s="119"/>
      <c r="J12" s="138">
        <f t="shared" si="1"/>
        <v>16.75</v>
      </c>
      <c r="K12" s="121"/>
      <c r="L12" s="62">
        <v>27</v>
      </c>
      <c r="M12" s="62">
        <v>644</v>
      </c>
      <c r="N12" s="119">
        <v>71</v>
      </c>
      <c r="O12" s="65">
        <f t="shared" si="2"/>
        <v>23.85185185185185</v>
      </c>
      <c r="P12" s="122"/>
      <c r="Q12" s="61"/>
      <c r="R12" s="61"/>
      <c r="S12" s="139"/>
      <c r="T12" s="139"/>
      <c r="U12" s="61"/>
      <c r="V12" s="26"/>
      <c r="W12" s="21"/>
      <c r="X12" s="21"/>
      <c r="Y12" s="21"/>
      <c r="Z12" s="26"/>
      <c r="AA12" s="21"/>
      <c r="AB12" s="21"/>
      <c r="AC12" s="21"/>
    </row>
    <row r="13" spans="1:29" s="15" customFormat="1" ht="11.25" customHeight="1">
      <c r="A13" s="95" t="s">
        <v>10</v>
      </c>
      <c r="B13" s="62">
        <v>25</v>
      </c>
      <c r="C13" s="137">
        <v>604</v>
      </c>
      <c r="D13" s="64">
        <v>122</v>
      </c>
      <c r="E13" s="65">
        <f t="shared" si="0"/>
        <v>24.16</v>
      </c>
      <c r="F13" s="121"/>
      <c r="G13" s="62"/>
      <c r="H13" s="62"/>
      <c r="I13" s="119"/>
      <c r="J13" s="138"/>
      <c r="K13" s="121"/>
      <c r="L13" s="62">
        <v>25</v>
      </c>
      <c r="M13" s="62">
        <v>604</v>
      </c>
      <c r="N13" s="119">
        <v>122</v>
      </c>
      <c r="O13" s="65">
        <f t="shared" si="2"/>
        <v>24.16</v>
      </c>
      <c r="P13" s="122"/>
      <c r="Q13" s="61"/>
      <c r="R13" s="61"/>
      <c r="S13" s="139"/>
      <c r="T13" s="139"/>
      <c r="U13" s="61"/>
      <c r="V13" s="26"/>
      <c r="W13" s="21"/>
      <c r="X13" s="21"/>
      <c r="Y13" s="21"/>
      <c r="Z13" s="26"/>
      <c r="AA13" s="21"/>
      <c r="AB13" s="21"/>
      <c r="AC13" s="21"/>
    </row>
    <row r="14" spans="1:29" s="15" customFormat="1" ht="11.25" customHeight="1">
      <c r="A14" s="95" t="s">
        <v>11</v>
      </c>
      <c r="B14" s="123">
        <v>35</v>
      </c>
      <c r="C14" s="137">
        <v>842</v>
      </c>
      <c r="D14" s="64">
        <v>91</v>
      </c>
      <c r="E14" s="65">
        <f t="shared" si="0"/>
        <v>24.057142857142857</v>
      </c>
      <c r="F14" s="121"/>
      <c r="G14" s="62">
        <v>21</v>
      </c>
      <c r="H14" s="62">
        <v>463</v>
      </c>
      <c r="I14" s="119">
        <v>8</v>
      </c>
      <c r="J14" s="138">
        <f t="shared" si="1"/>
        <v>22.047619047619047</v>
      </c>
      <c r="K14" s="121"/>
      <c r="L14" s="62">
        <v>56</v>
      </c>
      <c r="M14" s="62">
        <v>1305</v>
      </c>
      <c r="N14" s="119">
        <v>99</v>
      </c>
      <c r="O14" s="65">
        <f t="shared" si="2"/>
        <v>23.303571428571427</v>
      </c>
      <c r="P14" s="122"/>
      <c r="Q14" s="61"/>
      <c r="R14" s="61"/>
      <c r="S14" s="139"/>
      <c r="T14" s="139"/>
      <c r="U14" s="61"/>
      <c r="V14" s="26"/>
      <c r="W14" s="21"/>
      <c r="X14" s="21"/>
      <c r="Y14" s="21"/>
      <c r="Z14" s="26"/>
      <c r="AA14" s="21"/>
      <c r="AB14" s="21"/>
      <c r="AC14" s="21"/>
    </row>
    <row r="15" spans="1:29" s="15" customFormat="1" ht="11.25" customHeight="1">
      <c r="A15" s="95" t="s">
        <v>12</v>
      </c>
      <c r="B15" s="62">
        <v>31</v>
      </c>
      <c r="C15" s="137">
        <v>740</v>
      </c>
      <c r="D15" s="64">
        <v>92</v>
      </c>
      <c r="E15" s="65">
        <f t="shared" si="0"/>
        <v>23.870967741935484</v>
      </c>
      <c r="F15" s="121"/>
      <c r="G15" s="62">
        <v>8</v>
      </c>
      <c r="H15" s="62">
        <v>196</v>
      </c>
      <c r="I15" s="119">
        <v>4</v>
      </c>
      <c r="J15" s="138">
        <f t="shared" si="1"/>
        <v>24.5</v>
      </c>
      <c r="K15" s="121"/>
      <c r="L15" s="62">
        <v>39</v>
      </c>
      <c r="M15" s="62">
        <v>936</v>
      </c>
      <c r="N15" s="119">
        <v>96</v>
      </c>
      <c r="O15" s="65">
        <f t="shared" si="2"/>
        <v>24</v>
      </c>
      <c r="P15" s="122"/>
      <c r="Q15" s="61"/>
      <c r="R15" s="61"/>
      <c r="S15" s="140"/>
      <c r="T15" s="140"/>
      <c r="U15" s="61"/>
      <c r="V15" s="26"/>
      <c r="W15" s="21"/>
      <c r="X15" s="21"/>
      <c r="Y15" s="21"/>
      <c r="Z15" s="26"/>
      <c r="AA15" s="21"/>
      <c r="AB15" s="21"/>
      <c r="AC15" s="21"/>
    </row>
    <row r="16" spans="1:29" s="15" customFormat="1" ht="11.25" customHeight="1">
      <c r="A16" s="95" t="s">
        <v>13</v>
      </c>
      <c r="B16" s="62">
        <v>24</v>
      </c>
      <c r="C16" s="137">
        <v>595</v>
      </c>
      <c r="D16" s="64">
        <v>77</v>
      </c>
      <c r="E16" s="65">
        <f t="shared" si="0"/>
        <v>24.791666666666668</v>
      </c>
      <c r="F16" s="121"/>
      <c r="G16" s="62">
        <v>6</v>
      </c>
      <c r="H16" s="62">
        <v>161</v>
      </c>
      <c r="I16" s="119"/>
      <c r="J16" s="138">
        <f t="shared" si="1"/>
        <v>26.833333333333332</v>
      </c>
      <c r="K16" s="121"/>
      <c r="L16" s="62">
        <v>30</v>
      </c>
      <c r="M16" s="62">
        <v>756</v>
      </c>
      <c r="N16" s="119">
        <v>77</v>
      </c>
      <c r="O16" s="65">
        <f t="shared" si="2"/>
        <v>25.2</v>
      </c>
      <c r="P16" s="122"/>
      <c r="Q16" s="61"/>
      <c r="R16" s="61"/>
      <c r="S16" s="139"/>
      <c r="T16" s="139"/>
      <c r="U16" s="61"/>
      <c r="V16" s="26"/>
      <c r="W16" s="21"/>
      <c r="X16" s="21"/>
      <c r="Y16" s="21"/>
      <c r="Z16" s="26"/>
      <c r="AA16" s="21"/>
      <c r="AB16" s="21"/>
      <c r="AC16" s="21"/>
    </row>
    <row r="17" spans="1:29" s="15" customFormat="1" ht="11.25" customHeight="1">
      <c r="A17" s="95" t="s">
        <v>14</v>
      </c>
      <c r="B17" s="62">
        <v>36</v>
      </c>
      <c r="C17" s="137">
        <v>897</v>
      </c>
      <c r="D17" s="64">
        <v>77</v>
      </c>
      <c r="E17" s="65">
        <f t="shared" si="0"/>
        <v>24.916666666666668</v>
      </c>
      <c r="F17" s="121"/>
      <c r="G17" s="62">
        <v>14</v>
      </c>
      <c r="H17" s="62">
        <v>321</v>
      </c>
      <c r="I17" s="119">
        <v>2</v>
      </c>
      <c r="J17" s="138">
        <f t="shared" si="1"/>
        <v>22.928571428571427</v>
      </c>
      <c r="K17" s="121"/>
      <c r="L17" s="62">
        <v>50</v>
      </c>
      <c r="M17" s="62">
        <v>1218</v>
      </c>
      <c r="N17" s="119">
        <v>79</v>
      </c>
      <c r="O17" s="65">
        <f t="shared" si="2"/>
        <v>24.36</v>
      </c>
      <c r="P17" s="122"/>
      <c r="Q17" s="61"/>
      <c r="R17" s="61"/>
      <c r="S17" s="139"/>
      <c r="T17" s="139"/>
      <c r="U17" s="61"/>
      <c r="V17" s="26"/>
      <c r="W17" s="21"/>
      <c r="X17" s="21"/>
      <c r="Y17" s="21"/>
      <c r="Z17" s="26"/>
      <c r="AA17" s="21"/>
      <c r="AB17" s="21"/>
      <c r="AC17" s="21"/>
    </row>
    <row r="18" spans="1:29" s="16" customFormat="1" ht="15" customHeight="1">
      <c r="A18" s="102" t="s">
        <v>15</v>
      </c>
      <c r="B18" s="125">
        <v>256</v>
      </c>
      <c r="C18" s="126">
        <v>6297</v>
      </c>
      <c r="D18" s="126">
        <v>860</v>
      </c>
      <c r="E18" s="141">
        <f t="shared" si="0"/>
        <v>24.59765625</v>
      </c>
      <c r="F18" s="125"/>
      <c r="G18" s="125">
        <v>79</v>
      </c>
      <c r="H18" s="125">
        <v>1819</v>
      </c>
      <c r="I18" s="126">
        <v>17</v>
      </c>
      <c r="J18" s="141">
        <f t="shared" si="1"/>
        <v>23.025316455696203</v>
      </c>
      <c r="K18" s="125"/>
      <c r="L18" s="125">
        <v>335</v>
      </c>
      <c r="M18" s="125">
        <v>8116</v>
      </c>
      <c r="N18" s="126">
        <v>877</v>
      </c>
      <c r="O18" s="141">
        <f t="shared" si="2"/>
        <v>24.22686567164179</v>
      </c>
      <c r="P18" s="110"/>
      <c r="Q18" s="110"/>
      <c r="R18" s="110"/>
      <c r="S18" s="111"/>
      <c r="T18" s="111"/>
      <c r="U18" s="110"/>
      <c r="V18" s="27"/>
      <c r="W18" s="27"/>
      <c r="X18" s="27"/>
      <c r="Y18" s="27"/>
      <c r="Z18" s="27"/>
      <c r="AA18" s="27"/>
      <c r="AB18" s="27"/>
      <c r="AC18" s="27"/>
    </row>
    <row r="19" spans="1:21" s="22" customFormat="1" ht="11.25" customHeight="1">
      <c r="A19" s="87" t="s">
        <v>48</v>
      </c>
      <c r="B19" s="82"/>
      <c r="C19" s="83"/>
      <c r="D19" s="82"/>
      <c r="E19" s="82"/>
      <c r="F19" s="83"/>
      <c r="G19" s="83"/>
      <c r="H19" s="84"/>
      <c r="I19" s="84"/>
      <c r="J19" s="86"/>
      <c r="K19" s="82"/>
      <c r="L19" s="82"/>
      <c r="M19" s="82"/>
      <c r="N19" s="82"/>
      <c r="O19" s="82"/>
      <c r="P19" s="82"/>
      <c r="Q19" s="128"/>
      <c r="R19" s="128"/>
      <c r="S19" s="128"/>
      <c r="T19" s="128"/>
      <c r="U19" s="128"/>
    </row>
    <row r="20" spans="1:21" s="22" customFormat="1" ht="11.25" customHeight="1">
      <c r="A20" s="87" t="s">
        <v>22</v>
      </c>
      <c r="B20" s="82"/>
      <c r="C20" s="83"/>
      <c r="D20" s="82"/>
      <c r="E20" s="82"/>
      <c r="F20" s="83"/>
      <c r="G20" s="83"/>
      <c r="H20" s="84"/>
      <c r="I20" s="84"/>
      <c r="J20" s="86"/>
      <c r="K20" s="82"/>
      <c r="L20" s="82"/>
      <c r="M20" s="82"/>
      <c r="N20" s="82"/>
      <c r="O20" s="82"/>
      <c r="P20" s="82"/>
      <c r="Q20" s="128"/>
      <c r="R20" s="128"/>
      <c r="S20" s="128"/>
      <c r="T20" s="128"/>
      <c r="U20" s="128"/>
    </row>
    <row r="21" spans="1:28" ht="12">
      <c r="A21" s="8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8"/>
      <c r="W21" s="18"/>
      <c r="Z21" s="18"/>
      <c r="AB21" s="18"/>
    </row>
    <row r="22" spans="1:26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29"/>
      <c r="S22" s="129"/>
      <c r="T22" s="129"/>
      <c r="U22" s="130"/>
      <c r="V22" s="19"/>
      <c r="W22" s="18"/>
      <c r="Z22" s="19"/>
    </row>
    <row r="23" spans="1:26" ht="12">
      <c r="A23" s="114"/>
      <c r="B23" s="123"/>
      <c r="C23" s="123"/>
      <c r="D23" s="12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9"/>
      <c r="W23" s="19"/>
      <c r="X23" s="19"/>
      <c r="Y23" s="19"/>
      <c r="Z23" s="19"/>
    </row>
    <row r="24" spans="1:26" ht="12">
      <c r="A24" s="115"/>
      <c r="B24" s="123"/>
      <c r="C24" s="123"/>
      <c r="D24" s="123"/>
      <c r="E24" s="132"/>
      <c r="F24" s="132"/>
      <c r="G24" s="132"/>
      <c r="H24" s="110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20"/>
      <c r="W24" s="19"/>
      <c r="X24" s="19"/>
      <c r="Y24" s="19"/>
      <c r="Z24" s="20"/>
    </row>
    <row r="25" spans="1:25" ht="12">
      <c r="A25" s="115"/>
      <c r="B25" s="123"/>
      <c r="C25" s="123"/>
      <c r="D25" s="123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W25" s="20"/>
      <c r="X25" s="20"/>
      <c r="Y25" s="20"/>
    </row>
    <row r="26" spans="1:21" ht="12">
      <c r="A26" s="115"/>
      <c r="B26" s="123"/>
      <c r="C26" s="123"/>
      <c r="D26" s="123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2">
      <c r="A27" s="115"/>
      <c r="B27" s="123"/>
      <c r="C27" s="123"/>
      <c r="D27" s="123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2">
      <c r="A28" s="115"/>
      <c r="B28" s="123"/>
      <c r="C28" s="123"/>
      <c r="D28" s="123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2">
      <c r="A29" s="115"/>
      <c r="B29" s="123"/>
      <c r="C29" s="123"/>
      <c r="D29" s="123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2">
      <c r="A30" s="115"/>
      <c r="B30" s="123"/>
      <c r="C30" s="123"/>
      <c r="D30" s="123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2">
      <c r="A31" s="115"/>
      <c r="B31" s="123"/>
      <c r="C31" s="123"/>
      <c r="D31" s="123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2">
      <c r="A32" s="89"/>
      <c r="B32" s="123"/>
      <c r="C32" s="123"/>
      <c r="D32" s="123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2">
      <c r="A33" s="117"/>
      <c r="B33" s="88"/>
      <c r="C33" s="88"/>
      <c r="D33" s="123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2">
      <c r="A34" s="89"/>
      <c r="B34" s="89"/>
      <c r="C34" s="89"/>
      <c r="D34" s="123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2">
      <c r="A35" s="89"/>
      <c r="B35" s="89"/>
      <c r="C35" s="89"/>
      <c r="D35" s="123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2">
      <c r="A36" s="89"/>
      <c r="B36" s="89"/>
      <c r="C36" s="89"/>
      <c r="D36" s="123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2">
      <c r="A37" s="89"/>
      <c r="B37" s="89"/>
      <c r="C37" s="89"/>
      <c r="D37" s="123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2">
      <c r="A38" s="89"/>
      <c r="B38" s="89"/>
      <c r="C38" s="89"/>
      <c r="D38" s="123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>
      <c r="A39" s="89"/>
      <c r="B39" s="89"/>
      <c r="C39" s="89"/>
      <c r="D39" s="123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11">
    <mergeCell ref="AB5:AC5"/>
    <mergeCell ref="C5:E5"/>
    <mergeCell ref="H5:J5"/>
    <mergeCell ref="M5:O5"/>
    <mergeCell ref="R5:U5"/>
    <mergeCell ref="Q4:U4"/>
    <mergeCell ref="B3:O3"/>
    <mergeCell ref="B4:E4"/>
    <mergeCell ref="G4:J4"/>
    <mergeCell ref="L4:O4"/>
    <mergeCell ref="X5:Y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&amp;R400036.xls</oddHeader>
    <oddFooter>&amp;LComune di Bologna - Dipartimento Programmazione</oddFooter>
  </headerFooter>
  <ignoredErrors>
    <ignoredError sqref="E9:O18" unlockedFormula="1"/>
    <ignoredError sqref="D8:N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3.00390625" style="17" customWidth="1"/>
    <col min="2" max="2" width="6.75390625" style="17" customWidth="1"/>
    <col min="3" max="3" width="7.25390625" style="17" customWidth="1"/>
    <col min="4" max="5" width="9.25390625" style="17" customWidth="1"/>
    <col min="6" max="6" width="1.875" style="17" customWidth="1"/>
    <col min="7" max="7" width="6.75390625" style="17" customWidth="1"/>
    <col min="8" max="8" width="7.00390625" style="17" customWidth="1"/>
    <col min="9" max="9" width="9.25390625" style="17" customWidth="1"/>
    <col min="10" max="10" width="8.875" style="17" customWidth="1"/>
    <col min="11" max="11" width="1.25" style="17" customWidth="1"/>
    <col min="12" max="12" width="6.75390625" style="17" customWidth="1"/>
    <col min="13" max="13" width="6.875" style="17" customWidth="1"/>
    <col min="14" max="15" width="8.875" style="17" customWidth="1"/>
    <col min="16" max="16" width="6.75390625" style="17" customWidth="1"/>
    <col min="17" max="17" width="6.875" style="17" customWidth="1"/>
    <col min="18" max="18" width="8.875" style="17" customWidth="1"/>
    <col min="19" max="16384" width="10.625" style="17" customWidth="1"/>
  </cols>
  <sheetData>
    <row r="1" spans="1:21" s="9" customFormat="1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</row>
    <row r="2" spans="1:21" s="9" customFormat="1" ht="15" customHeight="1">
      <c r="A2" s="35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3"/>
      <c r="R2" s="33"/>
      <c r="S2" s="33"/>
      <c r="T2" s="33"/>
      <c r="U2" s="33"/>
    </row>
    <row r="3" spans="1:21" s="10" customFormat="1" ht="12" customHeight="1">
      <c r="A3" s="36" t="s">
        <v>0</v>
      </c>
      <c r="B3" s="204" t="s">
        <v>23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118"/>
      <c r="Q3" s="118"/>
      <c r="R3" s="118"/>
      <c r="S3" s="91"/>
      <c r="T3" s="91"/>
      <c r="U3" s="91"/>
    </row>
    <row r="4" spans="1:21" s="10" customFormat="1" ht="12" customHeight="1">
      <c r="A4" s="37"/>
      <c r="B4" s="197" t="s">
        <v>24</v>
      </c>
      <c r="C4" s="197"/>
      <c r="D4" s="197"/>
      <c r="E4" s="197"/>
      <c r="F4" s="38"/>
      <c r="G4" s="197" t="s">
        <v>25</v>
      </c>
      <c r="H4" s="197"/>
      <c r="I4" s="197"/>
      <c r="J4" s="197"/>
      <c r="K4" s="38"/>
      <c r="L4" s="197" t="s">
        <v>26</v>
      </c>
      <c r="M4" s="197"/>
      <c r="N4" s="197"/>
      <c r="O4" s="197"/>
      <c r="P4" s="92"/>
      <c r="Q4" s="92"/>
      <c r="R4" s="92"/>
      <c r="S4" s="91"/>
      <c r="T4" s="91"/>
      <c r="U4" s="91"/>
    </row>
    <row r="5" spans="1:21" s="10" customFormat="1" ht="12" customHeight="1">
      <c r="A5" s="39"/>
      <c r="B5" s="40" t="s">
        <v>1</v>
      </c>
      <c r="C5" s="198" t="s">
        <v>2</v>
      </c>
      <c r="D5" s="198"/>
      <c r="E5" s="198"/>
      <c r="F5" s="41"/>
      <c r="G5" s="40" t="s">
        <v>1</v>
      </c>
      <c r="H5" s="198" t="s">
        <v>2</v>
      </c>
      <c r="I5" s="198"/>
      <c r="J5" s="198"/>
      <c r="K5" s="41"/>
      <c r="L5" s="40" t="s">
        <v>1</v>
      </c>
      <c r="M5" s="198" t="s">
        <v>2</v>
      </c>
      <c r="N5" s="198"/>
      <c r="O5" s="198"/>
      <c r="P5" s="133"/>
      <c r="Q5" s="203"/>
      <c r="R5" s="203"/>
      <c r="S5" s="91"/>
      <c r="T5" s="91"/>
      <c r="U5" s="91"/>
    </row>
    <row r="6" spans="1:21" s="14" customFormat="1" ht="12" customHeight="1">
      <c r="A6" s="39"/>
      <c r="B6" s="43"/>
      <c r="C6" s="134" t="s">
        <v>17</v>
      </c>
      <c r="D6" s="42" t="s">
        <v>16</v>
      </c>
      <c r="E6" s="43" t="s">
        <v>4</v>
      </c>
      <c r="F6" s="43"/>
      <c r="G6" s="43"/>
      <c r="H6" s="134" t="s">
        <v>17</v>
      </c>
      <c r="I6" s="42" t="s">
        <v>16</v>
      </c>
      <c r="J6" s="43" t="s">
        <v>4</v>
      </c>
      <c r="K6" s="43"/>
      <c r="L6" s="43"/>
      <c r="M6" s="134" t="s">
        <v>17</v>
      </c>
      <c r="N6" s="42" t="s">
        <v>16</v>
      </c>
      <c r="O6" s="43" t="s">
        <v>4</v>
      </c>
      <c r="P6" s="40"/>
      <c r="Q6" s="134"/>
      <c r="R6" s="40"/>
      <c r="S6" s="93"/>
      <c r="T6" s="93"/>
      <c r="U6" s="93"/>
    </row>
    <row r="7" spans="1:21" s="14" customFormat="1" ht="12" customHeight="1">
      <c r="A7" s="39"/>
      <c r="B7" s="43"/>
      <c r="C7" s="40"/>
      <c r="D7" s="42" t="s">
        <v>19</v>
      </c>
      <c r="E7" s="43" t="s">
        <v>5</v>
      </c>
      <c r="F7" s="43"/>
      <c r="G7" s="43"/>
      <c r="H7" s="40"/>
      <c r="I7" s="42" t="s">
        <v>19</v>
      </c>
      <c r="J7" s="43" t="s">
        <v>5</v>
      </c>
      <c r="K7" s="43"/>
      <c r="L7" s="43"/>
      <c r="M7" s="40"/>
      <c r="N7" s="42" t="s">
        <v>19</v>
      </c>
      <c r="O7" s="43" t="s">
        <v>5</v>
      </c>
      <c r="P7" s="40"/>
      <c r="Q7" s="40"/>
      <c r="R7" s="40"/>
      <c r="S7" s="93"/>
      <c r="T7" s="93"/>
      <c r="U7" s="93"/>
    </row>
    <row r="8" spans="1:21" s="14" customFormat="1" ht="12" customHeight="1">
      <c r="A8" s="94"/>
      <c r="B8" s="46"/>
      <c r="C8" s="48"/>
      <c r="D8" s="45" t="s">
        <v>21</v>
      </c>
      <c r="E8" s="48"/>
      <c r="F8" s="48"/>
      <c r="G8" s="46"/>
      <c r="H8" s="48"/>
      <c r="I8" s="45" t="s">
        <v>21</v>
      </c>
      <c r="J8" s="48"/>
      <c r="K8" s="48"/>
      <c r="L8" s="46"/>
      <c r="M8" s="48"/>
      <c r="N8" s="45" t="s">
        <v>21</v>
      </c>
      <c r="O8" s="48"/>
      <c r="P8" s="40"/>
      <c r="Q8" s="40"/>
      <c r="R8" s="40"/>
      <c r="S8" s="93"/>
      <c r="T8" s="93"/>
      <c r="U8" s="93"/>
    </row>
    <row r="9" spans="1:21" s="15" customFormat="1" ht="13.5" customHeight="1">
      <c r="A9" s="95" t="s">
        <v>6</v>
      </c>
      <c r="B9" s="62">
        <v>18</v>
      </c>
      <c r="C9" s="62">
        <v>446</v>
      </c>
      <c r="D9" s="119">
        <v>39</v>
      </c>
      <c r="E9" s="120">
        <v>24.77777777777778</v>
      </c>
      <c r="F9" s="121"/>
      <c r="G9" s="61">
        <v>6</v>
      </c>
      <c r="H9" s="61">
        <v>114</v>
      </c>
      <c r="I9" s="119">
        <v>4</v>
      </c>
      <c r="J9" s="120">
        <v>19</v>
      </c>
      <c r="K9" s="121"/>
      <c r="L9" s="61">
        <v>24</v>
      </c>
      <c r="M9" s="61">
        <v>560</v>
      </c>
      <c r="N9" s="119">
        <v>43</v>
      </c>
      <c r="O9" s="120">
        <v>23.333333333333332</v>
      </c>
      <c r="P9" s="61"/>
      <c r="Q9" s="61"/>
      <c r="R9" s="61"/>
      <c r="S9" s="100"/>
      <c r="T9" s="100"/>
      <c r="U9" s="100"/>
    </row>
    <row r="10" spans="1:21" s="15" customFormat="1" ht="11.25" customHeight="1">
      <c r="A10" s="95" t="s">
        <v>7</v>
      </c>
      <c r="B10" s="62">
        <v>44</v>
      </c>
      <c r="C10" s="62">
        <v>1091</v>
      </c>
      <c r="D10" s="119">
        <v>159</v>
      </c>
      <c r="E10" s="120">
        <v>24.795454545454547</v>
      </c>
      <c r="F10" s="121"/>
      <c r="G10" s="61">
        <v>11</v>
      </c>
      <c r="H10" s="61">
        <v>286</v>
      </c>
      <c r="I10" s="119">
        <v>2</v>
      </c>
      <c r="J10" s="120">
        <v>26</v>
      </c>
      <c r="K10" s="121"/>
      <c r="L10" s="61">
        <v>55</v>
      </c>
      <c r="M10" s="61">
        <v>1377</v>
      </c>
      <c r="N10" s="119">
        <v>161</v>
      </c>
      <c r="O10" s="120">
        <v>25.036363636363635</v>
      </c>
      <c r="P10" s="61"/>
      <c r="Q10" s="61"/>
      <c r="R10" s="61"/>
      <c r="S10" s="100"/>
      <c r="T10" s="100"/>
      <c r="U10" s="100"/>
    </row>
    <row r="11" spans="1:21" s="15" customFormat="1" ht="11.25" customHeight="1">
      <c r="A11" s="95" t="s">
        <v>8</v>
      </c>
      <c r="B11" s="62">
        <v>20</v>
      </c>
      <c r="C11" s="62">
        <v>482</v>
      </c>
      <c r="D11" s="119">
        <v>83</v>
      </c>
      <c r="E11" s="120">
        <v>24.1</v>
      </c>
      <c r="F11" s="121"/>
      <c r="G11" s="61">
        <v>9</v>
      </c>
      <c r="H11" s="61">
        <v>217</v>
      </c>
      <c r="I11" s="119">
        <v>7</v>
      </c>
      <c r="J11" s="120">
        <v>24.11111111111111</v>
      </c>
      <c r="K11" s="121"/>
      <c r="L11" s="61">
        <v>29</v>
      </c>
      <c r="M11" s="61">
        <v>699</v>
      </c>
      <c r="N11" s="119">
        <v>90</v>
      </c>
      <c r="O11" s="120">
        <v>24.103448275862068</v>
      </c>
      <c r="P11" s="61"/>
      <c r="Q11" s="61"/>
      <c r="R11" s="61"/>
      <c r="S11" s="100"/>
      <c r="T11" s="100"/>
      <c r="U11" s="100"/>
    </row>
    <row r="12" spans="1:21" s="15" customFormat="1" ht="11.25" customHeight="1">
      <c r="A12" s="95" t="s">
        <v>9</v>
      </c>
      <c r="B12" s="62">
        <v>22</v>
      </c>
      <c r="C12" s="62">
        <v>557</v>
      </c>
      <c r="D12" s="119">
        <v>35</v>
      </c>
      <c r="E12" s="120">
        <v>25.318181818181817</v>
      </c>
      <c r="F12" s="121"/>
      <c r="G12" s="61">
        <v>4</v>
      </c>
      <c r="H12" s="61">
        <v>65</v>
      </c>
      <c r="I12" s="119"/>
      <c r="J12" s="120">
        <v>16.25</v>
      </c>
      <c r="K12" s="121"/>
      <c r="L12" s="61">
        <v>26</v>
      </c>
      <c r="M12" s="61">
        <v>622</v>
      </c>
      <c r="N12" s="119">
        <v>35</v>
      </c>
      <c r="O12" s="120">
        <v>23.923076923076923</v>
      </c>
      <c r="P12" s="61"/>
      <c r="Q12" s="61"/>
      <c r="R12" s="61"/>
      <c r="S12" s="100"/>
      <c r="T12" s="100"/>
      <c r="U12" s="100"/>
    </row>
    <row r="13" spans="1:21" s="15" customFormat="1" ht="11.25" customHeight="1">
      <c r="A13" s="95" t="s">
        <v>10</v>
      </c>
      <c r="B13" s="62">
        <v>24</v>
      </c>
      <c r="C13" s="62">
        <v>565</v>
      </c>
      <c r="D13" s="119">
        <v>92</v>
      </c>
      <c r="E13" s="120">
        <v>23.541666666666668</v>
      </c>
      <c r="F13" s="121"/>
      <c r="G13" s="61"/>
      <c r="H13" s="61"/>
      <c r="I13" s="119"/>
      <c r="J13" s="120"/>
      <c r="K13" s="121"/>
      <c r="L13" s="61">
        <v>24</v>
      </c>
      <c r="M13" s="61">
        <v>565</v>
      </c>
      <c r="N13" s="119">
        <v>92</v>
      </c>
      <c r="O13" s="120">
        <v>23.541666666666668</v>
      </c>
      <c r="P13" s="61"/>
      <c r="Q13" s="61"/>
      <c r="R13" s="61"/>
      <c r="S13" s="100"/>
      <c r="T13" s="100"/>
      <c r="U13" s="100"/>
    </row>
    <row r="14" spans="1:21" s="15" customFormat="1" ht="11.25" customHeight="1">
      <c r="A14" s="95" t="s">
        <v>11</v>
      </c>
      <c r="B14" s="62">
        <v>35</v>
      </c>
      <c r="C14" s="62">
        <v>838</v>
      </c>
      <c r="D14" s="119">
        <v>63</v>
      </c>
      <c r="E14" s="120">
        <v>23.942857142857143</v>
      </c>
      <c r="F14" s="121"/>
      <c r="G14" s="61">
        <v>21</v>
      </c>
      <c r="H14" s="61">
        <v>463</v>
      </c>
      <c r="I14" s="119">
        <v>26</v>
      </c>
      <c r="J14" s="120">
        <v>22.047619047619047</v>
      </c>
      <c r="K14" s="121"/>
      <c r="L14" s="61">
        <v>56</v>
      </c>
      <c r="M14" s="61">
        <v>1301</v>
      </c>
      <c r="N14" s="119">
        <v>89</v>
      </c>
      <c r="O14" s="120">
        <v>23.232142857142858</v>
      </c>
      <c r="P14" s="61"/>
      <c r="Q14" s="61"/>
      <c r="R14" s="61"/>
      <c r="S14" s="100"/>
      <c r="T14" s="100"/>
      <c r="U14" s="100"/>
    </row>
    <row r="15" spans="1:21" s="15" customFormat="1" ht="11.25" customHeight="1">
      <c r="A15" s="95" t="s">
        <v>12</v>
      </c>
      <c r="B15" s="62">
        <v>30</v>
      </c>
      <c r="C15" s="62">
        <v>718</v>
      </c>
      <c r="D15" s="119">
        <v>65</v>
      </c>
      <c r="E15" s="120">
        <v>23.933333333333334</v>
      </c>
      <c r="F15" s="121"/>
      <c r="G15" s="61">
        <v>7</v>
      </c>
      <c r="H15" s="61">
        <v>176</v>
      </c>
      <c r="I15" s="124">
        <v>3</v>
      </c>
      <c r="J15" s="120">
        <v>25.142857142857142</v>
      </c>
      <c r="K15" s="121"/>
      <c r="L15" s="61">
        <v>37</v>
      </c>
      <c r="M15" s="61">
        <v>894</v>
      </c>
      <c r="N15" s="119">
        <v>68</v>
      </c>
      <c r="O15" s="120">
        <v>24.16216216216216</v>
      </c>
      <c r="P15" s="61"/>
      <c r="Q15" s="61"/>
      <c r="R15" s="61"/>
      <c r="S15" s="100"/>
      <c r="T15" s="100"/>
      <c r="U15" s="100"/>
    </row>
    <row r="16" spans="1:21" s="15" customFormat="1" ht="11.25" customHeight="1">
      <c r="A16" s="95" t="s">
        <v>13</v>
      </c>
      <c r="B16" s="62">
        <v>24</v>
      </c>
      <c r="C16" s="62">
        <v>587</v>
      </c>
      <c r="D16" s="119">
        <v>70</v>
      </c>
      <c r="E16" s="120">
        <v>24.458333333333332</v>
      </c>
      <c r="F16" s="121"/>
      <c r="G16" s="61">
        <v>5</v>
      </c>
      <c r="H16" s="61">
        <v>136</v>
      </c>
      <c r="I16" s="119"/>
      <c r="J16" s="120">
        <v>27.2</v>
      </c>
      <c r="K16" s="121"/>
      <c r="L16" s="61">
        <v>29</v>
      </c>
      <c r="M16" s="61">
        <v>723</v>
      </c>
      <c r="N16" s="119">
        <v>70</v>
      </c>
      <c r="O16" s="120">
        <v>24.93103448275862</v>
      </c>
      <c r="P16" s="61"/>
      <c r="Q16" s="61"/>
      <c r="R16" s="61"/>
      <c r="S16" s="100"/>
      <c r="T16" s="100"/>
      <c r="U16" s="100"/>
    </row>
    <row r="17" spans="1:21" s="15" customFormat="1" ht="11.25" customHeight="1">
      <c r="A17" s="95" t="s">
        <v>14</v>
      </c>
      <c r="B17" s="62">
        <v>36</v>
      </c>
      <c r="C17" s="62">
        <v>880</v>
      </c>
      <c r="D17" s="119">
        <v>49</v>
      </c>
      <c r="E17" s="120">
        <v>24.444444444444443</v>
      </c>
      <c r="F17" s="121"/>
      <c r="G17" s="61">
        <v>13</v>
      </c>
      <c r="H17" s="61">
        <v>293</v>
      </c>
      <c r="I17" s="119">
        <v>6</v>
      </c>
      <c r="J17" s="120">
        <v>22.53846153846154</v>
      </c>
      <c r="K17" s="121"/>
      <c r="L17" s="61">
        <v>49</v>
      </c>
      <c r="M17" s="61">
        <v>1173</v>
      </c>
      <c r="N17" s="119">
        <v>54</v>
      </c>
      <c r="O17" s="120">
        <v>23.93877551020408</v>
      </c>
      <c r="P17" s="61"/>
      <c r="Q17" s="61"/>
      <c r="R17" s="61"/>
      <c r="S17" s="100"/>
      <c r="T17" s="100"/>
      <c r="U17" s="100"/>
    </row>
    <row r="18" spans="1:21" s="16" customFormat="1" ht="15" customHeight="1">
      <c r="A18" s="102" t="s">
        <v>15</v>
      </c>
      <c r="B18" s="125">
        <v>253</v>
      </c>
      <c r="C18" s="125">
        <v>6164</v>
      </c>
      <c r="D18" s="126">
        <v>655</v>
      </c>
      <c r="E18" s="127">
        <v>24.363636363636363</v>
      </c>
      <c r="F18" s="125"/>
      <c r="G18" s="125">
        <v>76</v>
      </c>
      <c r="H18" s="125">
        <v>1750</v>
      </c>
      <c r="I18" s="126">
        <f>SUM(I9:I17)</f>
        <v>48</v>
      </c>
      <c r="J18" s="127">
        <v>23.026315789473685</v>
      </c>
      <c r="K18" s="125"/>
      <c r="L18" s="125">
        <v>329</v>
      </c>
      <c r="M18" s="125">
        <v>7914</v>
      </c>
      <c r="N18" s="126">
        <v>703</v>
      </c>
      <c r="O18" s="127">
        <v>24.054711246200608</v>
      </c>
      <c r="P18" s="110"/>
      <c r="Q18" s="110"/>
      <c r="R18" s="110"/>
      <c r="S18" s="108"/>
      <c r="T18" s="108"/>
      <c r="U18" s="108"/>
    </row>
    <row r="19" spans="1:21" s="22" customFormat="1" ht="11.25" customHeight="1">
      <c r="A19" s="87" t="s">
        <v>48</v>
      </c>
      <c r="B19" s="82"/>
      <c r="C19" s="82"/>
      <c r="D19" s="82"/>
      <c r="E19" s="82"/>
      <c r="F19" s="82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22" customFormat="1" ht="11.25" customHeight="1">
      <c r="A20" s="87" t="s">
        <v>22</v>
      </c>
      <c r="B20" s="82"/>
      <c r="C20" s="82"/>
      <c r="D20" s="82"/>
      <c r="E20" s="82"/>
      <c r="F20" s="82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12">
      <c r="A21" s="8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  <c r="O21" s="88"/>
      <c r="P21" s="89"/>
      <c r="Q21" s="88"/>
      <c r="R21" s="89"/>
      <c r="S21" s="89"/>
      <c r="T21" s="89"/>
      <c r="U21" s="89"/>
    </row>
    <row r="22" spans="1:21" ht="12">
      <c r="A22" s="113"/>
      <c r="B22" s="113"/>
      <c r="C22" s="113"/>
      <c r="D22" s="113"/>
      <c r="E22" s="113"/>
      <c r="F22" s="113"/>
      <c r="G22" s="113"/>
      <c r="H22" s="129"/>
      <c r="I22" s="129"/>
      <c r="J22" s="130"/>
      <c r="K22" s="113"/>
      <c r="L22" s="88"/>
      <c r="M22" s="89"/>
      <c r="N22" s="89"/>
      <c r="O22" s="113"/>
      <c r="P22" s="89"/>
      <c r="Q22" s="89"/>
      <c r="R22" s="89"/>
      <c r="S22" s="89"/>
      <c r="T22" s="89"/>
      <c r="U22" s="89"/>
    </row>
    <row r="23" spans="1:21" ht="12">
      <c r="A23" s="114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89"/>
      <c r="Q23" s="89"/>
      <c r="R23" s="89"/>
      <c r="S23" s="89"/>
      <c r="T23" s="89"/>
      <c r="U23" s="89"/>
    </row>
    <row r="24" spans="1:21" ht="12">
      <c r="A24" s="115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13"/>
      <c r="M24" s="113"/>
      <c r="N24" s="113"/>
      <c r="O24" s="132"/>
      <c r="P24" s="89"/>
      <c r="Q24" s="89"/>
      <c r="R24" s="89"/>
      <c r="S24" s="89"/>
      <c r="T24" s="89"/>
      <c r="U24" s="89"/>
    </row>
    <row r="25" spans="1:21" ht="12">
      <c r="A25" s="115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132"/>
      <c r="M25" s="132"/>
      <c r="N25" s="132"/>
      <c r="O25" s="89"/>
      <c r="P25" s="89"/>
      <c r="Q25" s="89"/>
      <c r="R25" s="89"/>
      <c r="S25" s="89"/>
      <c r="T25" s="89"/>
      <c r="U25" s="89"/>
    </row>
    <row r="26" spans="1:21" ht="12">
      <c r="A26" s="11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2">
      <c r="A27" s="115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2">
      <c r="A28" s="11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2">
      <c r="A29" s="115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2">
      <c r="A30" s="115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2">
      <c r="A31" s="115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2">
      <c r="A33" s="117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2">
      <c r="A34" s="89"/>
      <c r="B34" s="89"/>
      <c r="C34" s="89"/>
      <c r="D34" s="116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8">
    <mergeCell ref="Q5:R5"/>
    <mergeCell ref="B3:O3"/>
    <mergeCell ref="B4:E4"/>
    <mergeCell ref="G4:J4"/>
    <mergeCell ref="L4:O4"/>
    <mergeCell ref="C5:E5"/>
    <mergeCell ref="H5:J5"/>
    <mergeCell ref="M5:O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&amp;R400036.xls</oddHeader>
    <oddFooter>&amp;LComune di Bologna - Dipartimento Programmazione</oddFooter>
  </headerFooter>
  <ignoredErrors>
    <ignoredError sqref="D8:O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3.00390625" style="17" customWidth="1"/>
    <col min="2" max="2" width="6.75390625" style="17" customWidth="1"/>
    <col min="3" max="3" width="7.25390625" style="17" customWidth="1"/>
    <col min="4" max="4" width="11.125" style="17" customWidth="1"/>
    <col min="5" max="5" width="9.25390625" style="17" customWidth="1"/>
    <col min="6" max="6" width="1.875" style="17" customWidth="1"/>
    <col min="7" max="7" width="6.75390625" style="17" customWidth="1"/>
    <col min="8" max="8" width="7.00390625" style="17" customWidth="1"/>
    <col min="9" max="9" width="11.125" style="17" customWidth="1"/>
    <col min="10" max="10" width="8.875" style="17" customWidth="1"/>
    <col min="11" max="11" width="1.25" style="17" customWidth="1"/>
    <col min="12" max="12" width="6.75390625" style="17" customWidth="1"/>
    <col min="13" max="13" width="6.875" style="17" customWidth="1"/>
    <col min="14" max="15" width="8.875" style="17" customWidth="1"/>
    <col min="16" max="16" width="6.75390625" style="17" customWidth="1"/>
    <col min="17" max="17" width="6.875" style="17" customWidth="1"/>
    <col min="18" max="18" width="8.875" style="17" customWidth="1"/>
    <col min="19" max="16384" width="10.625" style="17" customWidth="1"/>
  </cols>
  <sheetData>
    <row r="1" spans="1:21" s="9" customFormat="1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</row>
    <row r="2" spans="1:21" s="9" customFormat="1" ht="15" customHeight="1">
      <c r="A2" s="35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3"/>
      <c r="R2" s="33"/>
      <c r="S2" s="33"/>
      <c r="T2" s="33"/>
      <c r="U2" s="33"/>
    </row>
    <row r="3" spans="1:21" s="10" customFormat="1" ht="12" customHeight="1">
      <c r="A3" s="36" t="s">
        <v>0</v>
      </c>
      <c r="B3" s="204" t="s">
        <v>23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118"/>
      <c r="Q3" s="118"/>
      <c r="R3" s="118"/>
      <c r="S3" s="91"/>
      <c r="T3" s="91"/>
      <c r="U3" s="91"/>
    </row>
    <row r="4" spans="1:21" s="10" customFormat="1" ht="12" customHeight="1">
      <c r="A4" s="37"/>
      <c r="B4" s="205" t="s">
        <v>24</v>
      </c>
      <c r="C4" s="205"/>
      <c r="D4" s="205"/>
      <c r="E4" s="205"/>
      <c r="F4" s="38"/>
      <c r="G4" s="205" t="s">
        <v>25</v>
      </c>
      <c r="H4" s="205"/>
      <c r="I4" s="205"/>
      <c r="J4" s="205"/>
      <c r="K4" s="38"/>
      <c r="L4" s="205" t="s">
        <v>26</v>
      </c>
      <c r="M4" s="205"/>
      <c r="N4" s="205"/>
      <c r="O4" s="205"/>
      <c r="P4" s="92"/>
      <c r="Q4" s="92"/>
      <c r="R4" s="92"/>
      <c r="S4" s="91"/>
      <c r="T4" s="91"/>
      <c r="U4" s="91"/>
    </row>
    <row r="5" spans="1:21" s="10" customFormat="1" ht="12" customHeight="1">
      <c r="A5" s="39"/>
      <c r="B5" s="40" t="s">
        <v>1</v>
      </c>
      <c r="C5" s="196" t="s">
        <v>2</v>
      </c>
      <c r="D5" s="196"/>
      <c r="E5" s="196"/>
      <c r="F5" s="41"/>
      <c r="G5" s="40" t="s">
        <v>1</v>
      </c>
      <c r="H5" s="196" t="s">
        <v>2</v>
      </c>
      <c r="I5" s="196"/>
      <c r="J5" s="196"/>
      <c r="K5" s="41"/>
      <c r="L5" s="40" t="s">
        <v>1</v>
      </c>
      <c r="M5" s="196" t="s">
        <v>2</v>
      </c>
      <c r="N5" s="196"/>
      <c r="O5" s="196"/>
      <c r="P5" s="40"/>
      <c r="Q5" s="206"/>
      <c r="R5" s="206"/>
      <c r="S5" s="91"/>
      <c r="T5" s="91"/>
      <c r="U5" s="91"/>
    </row>
    <row r="6" spans="1:21" s="14" customFormat="1" ht="12" customHeight="1">
      <c r="A6" s="39"/>
      <c r="B6" s="43"/>
      <c r="C6" s="43" t="s">
        <v>3</v>
      </c>
      <c r="D6" s="42" t="s">
        <v>16</v>
      </c>
      <c r="E6" s="43" t="s">
        <v>4</v>
      </c>
      <c r="F6" s="43"/>
      <c r="G6" s="43"/>
      <c r="H6" s="43" t="s">
        <v>3</v>
      </c>
      <c r="I6" s="42" t="s">
        <v>16</v>
      </c>
      <c r="J6" s="43" t="s">
        <v>4</v>
      </c>
      <c r="K6" s="40"/>
      <c r="L6" s="43"/>
      <c r="M6" s="43" t="s">
        <v>3</v>
      </c>
      <c r="N6" s="42" t="s">
        <v>16</v>
      </c>
      <c r="O6" s="43" t="s">
        <v>4</v>
      </c>
      <c r="P6" s="40"/>
      <c r="Q6" s="40"/>
      <c r="R6" s="40"/>
      <c r="S6" s="93"/>
      <c r="T6" s="93"/>
      <c r="U6" s="93"/>
    </row>
    <row r="7" spans="1:21" s="14" customFormat="1" ht="12" customHeight="1">
      <c r="A7" s="39"/>
      <c r="B7" s="43"/>
      <c r="C7" s="43"/>
      <c r="D7" s="42" t="s">
        <v>19</v>
      </c>
      <c r="E7" s="43" t="s">
        <v>5</v>
      </c>
      <c r="F7" s="43"/>
      <c r="G7" s="43"/>
      <c r="H7" s="43"/>
      <c r="I7" s="42" t="s">
        <v>19</v>
      </c>
      <c r="J7" s="43" t="s">
        <v>5</v>
      </c>
      <c r="K7" s="40"/>
      <c r="L7" s="43"/>
      <c r="M7" s="43"/>
      <c r="N7" s="42" t="s">
        <v>19</v>
      </c>
      <c r="O7" s="43" t="s">
        <v>5</v>
      </c>
      <c r="P7" s="40"/>
      <c r="Q7" s="40"/>
      <c r="R7" s="40"/>
      <c r="S7" s="93"/>
      <c r="T7" s="93"/>
      <c r="U7" s="93"/>
    </row>
    <row r="8" spans="1:21" s="14" customFormat="1" ht="12" customHeight="1">
      <c r="A8" s="94"/>
      <c r="B8" s="46"/>
      <c r="C8" s="46"/>
      <c r="D8" s="45" t="s">
        <v>21</v>
      </c>
      <c r="E8" s="48"/>
      <c r="F8" s="48"/>
      <c r="G8" s="46"/>
      <c r="H8" s="46"/>
      <c r="I8" s="45" t="s">
        <v>21</v>
      </c>
      <c r="J8" s="48"/>
      <c r="K8" s="40"/>
      <c r="L8" s="46"/>
      <c r="M8" s="46"/>
      <c r="N8" s="45" t="s">
        <v>21</v>
      </c>
      <c r="O8" s="48"/>
      <c r="P8" s="96"/>
      <c r="Q8" s="96"/>
      <c r="R8" s="40"/>
      <c r="S8" s="93"/>
      <c r="T8" s="93"/>
      <c r="U8" s="93"/>
    </row>
    <row r="9" spans="1:21" s="15" customFormat="1" ht="13.5" customHeight="1">
      <c r="A9" s="95" t="s">
        <v>6</v>
      </c>
      <c r="B9" s="62">
        <v>18</v>
      </c>
      <c r="C9" s="62">
        <v>446</v>
      </c>
      <c r="D9" s="119">
        <v>31</v>
      </c>
      <c r="E9" s="120">
        <v>24.77777777777778</v>
      </c>
      <c r="F9" s="121"/>
      <c r="G9" s="62">
        <v>6</v>
      </c>
      <c r="H9" s="62">
        <v>112</v>
      </c>
      <c r="I9" s="119">
        <v>4</v>
      </c>
      <c r="J9" s="120">
        <v>18.666666666666668</v>
      </c>
      <c r="K9" s="122"/>
      <c r="L9" s="62">
        <v>24</v>
      </c>
      <c r="M9" s="62">
        <v>558</v>
      </c>
      <c r="N9" s="119">
        <v>35</v>
      </c>
      <c r="O9" s="120">
        <v>23.25</v>
      </c>
      <c r="P9" s="61"/>
      <c r="Q9" s="61"/>
      <c r="R9" s="61"/>
      <c r="S9" s="100"/>
      <c r="T9" s="100"/>
      <c r="U9" s="100"/>
    </row>
    <row r="10" spans="1:21" s="15" customFormat="1" ht="11.25" customHeight="1">
      <c r="A10" s="95" t="s">
        <v>7</v>
      </c>
      <c r="B10" s="62">
        <v>44</v>
      </c>
      <c r="C10" s="62">
        <v>1069</v>
      </c>
      <c r="D10" s="119">
        <v>163</v>
      </c>
      <c r="E10" s="120">
        <v>24.295454545454547</v>
      </c>
      <c r="F10" s="121"/>
      <c r="G10" s="62">
        <v>11</v>
      </c>
      <c r="H10" s="62">
        <v>275</v>
      </c>
      <c r="I10" s="119">
        <v>1</v>
      </c>
      <c r="J10" s="120">
        <v>23.866666666666667</v>
      </c>
      <c r="K10" s="122"/>
      <c r="L10" s="62">
        <v>55</v>
      </c>
      <c r="M10" s="62">
        <v>1344</v>
      </c>
      <c r="N10" s="119">
        <v>164</v>
      </c>
      <c r="O10" s="120">
        <v>24.436363636363637</v>
      </c>
      <c r="P10" s="61"/>
      <c r="Q10" s="61"/>
      <c r="R10" s="61"/>
      <c r="S10" s="100"/>
      <c r="T10" s="100"/>
      <c r="U10" s="100"/>
    </row>
    <row r="11" spans="1:21" s="15" customFormat="1" ht="11.25" customHeight="1">
      <c r="A11" s="95" t="s">
        <v>8</v>
      </c>
      <c r="B11" s="62">
        <v>19</v>
      </c>
      <c r="C11" s="62">
        <v>454</v>
      </c>
      <c r="D11" s="119">
        <v>88</v>
      </c>
      <c r="E11" s="120">
        <v>23.894736842105264</v>
      </c>
      <c r="F11" s="121"/>
      <c r="G11" s="62">
        <v>9</v>
      </c>
      <c r="H11" s="62">
        <v>214</v>
      </c>
      <c r="I11" s="119">
        <v>6</v>
      </c>
      <c r="J11" s="120">
        <v>25.454545454545453</v>
      </c>
      <c r="K11" s="122"/>
      <c r="L11" s="62">
        <v>28</v>
      </c>
      <c r="M11" s="62">
        <v>668</v>
      </c>
      <c r="N11" s="119">
        <v>94</v>
      </c>
      <c r="O11" s="120">
        <v>23.857142857142858</v>
      </c>
      <c r="P11" s="61"/>
      <c r="Q11" s="61"/>
      <c r="R11" s="61"/>
      <c r="S11" s="100"/>
      <c r="T11" s="100"/>
      <c r="U11" s="100"/>
    </row>
    <row r="12" spans="1:21" s="15" customFormat="1" ht="11.25" customHeight="1">
      <c r="A12" s="95" t="s">
        <v>9</v>
      </c>
      <c r="B12" s="62">
        <v>22</v>
      </c>
      <c r="C12" s="62">
        <v>547</v>
      </c>
      <c r="D12" s="119">
        <v>37</v>
      </c>
      <c r="E12" s="120">
        <v>24.863636363636363</v>
      </c>
      <c r="F12" s="121"/>
      <c r="G12" s="62">
        <v>4</v>
      </c>
      <c r="H12" s="62">
        <v>69</v>
      </c>
      <c r="I12" s="119">
        <v>1</v>
      </c>
      <c r="J12" s="120">
        <v>17.25</v>
      </c>
      <c r="K12" s="122"/>
      <c r="L12" s="62">
        <v>26</v>
      </c>
      <c r="M12" s="62">
        <v>616</v>
      </c>
      <c r="N12" s="119">
        <v>38</v>
      </c>
      <c r="O12" s="120">
        <v>23.692307692307693</v>
      </c>
      <c r="P12" s="61"/>
      <c r="Q12" s="61"/>
      <c r="R12" s="61"/>
      <c r="S12" s="100"/>
      <c r="T12" s="100"/>
      <c r="U12" s="100"/>
    </row>
    <row r="13" spans="1:21" s="15" customFormat="1" ht="11.25" customHeight="1">
      <c r="A13" s="95" t="s">
        <v>10</v>
      </c>
      <c r="B13" s="62">
        <v>24</v>
      </c>
      <c r="C13" s="62">
        <v>592</v>
      </c>
      <c r="D13" s="119">
        <v>83</v>
      </c>
      <c r="E13" s="120">
        <f>+C13/B13</f>
        <v>24.666666666666668</v>
      </c>
      <c r="F13" s="121"/>
      <c r="G13" s="62"/>
      <c r="H13" s="62"/>
      <c r="I13" s="119"/>
      <c r="J13" s="120"/>
      <c r="K13" s="122"/>
      <c r="L13" s="62">
        <v>24</v>
      </c>
      <c r="M13" s="62">
        <v>592</v>
      </c>
      <c r="N13" s="119">
        <v>83</v>
      </c>
      <c r="O13" s="120">
        <f>+M13/L13</f>
        <v>24.666666666666668</v>
      </c>
      <c r="P13" s="61"/>
      <c r="Q13" s="61"/>
      <c r="R13" s="61"/>
      <c r="S13" s="100"/>
      <c r="T13" s="100"/>
      <c r="U13" s="100"/>
    </row>
    <row r="14" spans="1:21" s="15" customFormat="1" ht="11.25" customHeight="1">
      <c r="A14" s="95" t="s">
        <v>11</v>
      </c>
      <c r="B14" s="62">
        <v>33</v>
      </c>
      <c r="C14" s="62">
        <v>820</v>
      </c>
      <c r="D14" s="119">
        <v>59</v>
      </c>
      <c r="E14" s="120">
        <v>24.848484848484848</v>
      </c>
      <c r="F14" s="121"/>
      <c r="G14" s="123">
        <v>20</v>
      </c>
      <c r="H14" s="123">
        <v>445</v>
      </c>
      <c r="I14" s="119">
        <v>20</v>
      </c>
      <c r="J14" s="120">
        <v>21.761904761904763</v>
      </c>
      <c r="K14" s="122"/>
      <c r="L14" s="62">
        <v>53</v>
      </c>
      <c r="M14" s="62">
        <v>1265</v>
      </c>
      <c r="N14" s="119">
        <v>79</v>
      </c>
      <c r="O14" s="120">
        <v>23.867924528301888</v>
      </c>
      <c r="P14" s="61"/>
      <c r="Q14" s="61"/>
      <c r="R14" s="61"/>
      <c r="S14" s="100"/>
      <c r="T14" s="100"/>
      <c r="U14" s="100"/>
    </row>
    <row r="15" spans="1:21" s="15" customFormat="1" ht="11.25" customHeight="1">
      <c r="A15" s="95" t="s">
        <v>12</v>
      </c>
      <c r="B15" s="62">
        <v>31</v>
      </c>
      <c r="C15" s="62">
        <v>723</v>
      </c>
      <c r="D15" s="119">
        <v>92</v>
      </c>
      <c r="E15" s="120">
        <v>23.322580645161292</v>
      </c>
      <c r="F15" s="121"/>
      <c r="G15" s="62">
        <v>7</v>
      </c>
      <c r="H15" s="62">
        <v>185</v>
      </c>
      <c r="I15" s="124">
        <v>3</v>
      </c>
      <c r="J15" s="120">
        <v>26.428571428571427</v>
      </c>
      <c r="K15" s="122"/>
      <c r="L15" s="62">
        <v>38</v>
      </c>
      <c r="M15" s="62">
        <v>908</v>
      </c>
      <c r="N15" s="119">
        <v>95</v>
      </c>
      <c r="O15" s="120">
        <v>23.894736842105264</v>
      </c>
      <c r="P15" s="61"/>
      <c r="Q15" s="61"/>
      <c r="R15" s="61"/>
      <c r="S15" s="100"/>
      <c r="T15" s="100"/>
      <c r="U15" s="100"/>
    </row>
    <row r="16" spans="1:21" s="15" customFormat="1" ht="11.25" customHeight="1">
      <c r="A16" s="95" t="s">
        <v>13</v>
      </c>
      <c r="B16" s="62">
        <v>23</v>
      </c>
      <c r="C16" s="62">
        <v>554</v>
      </c>
      <c r="D16" s="119">
        <v>51</v>
      </c>
      <c r="E16" s="120">
        <v>24.08695652173913</v>
      </c>
      <c r="F16" s="121"/>
      <c r="G16" s="62">
        <v>5</v>
      </c>
      <c r="H16" s="62">
        <v>137</v>
      </c>
      <c r="I16" s="119"/>
      <c r="J16" s="120">
        <v>27.833333333333332</v>
      </c>
      <c r="K16" s="122"/>
      <c r="L16" s="62">
        <v>28</v>
      </c>
      <c r="M16" s="62">
        <v>691</v>
      </c>
      <c r="N16" s="119">
        <v>51</v>
      </c>
      <c r="O16" s="120">
        <v>24.678571428571427</v>
      </c>
      <c r="P16" s="61"/>
      <c r="Q16" s="61"/>
      <c r="R16" s="61"/>
      <c r="S16" s="100"/>
      <c r="T16" s="100"/>
      <c r="U16" s="100"/>
    </row>
    <row r="17" spans="1:21" s="15" customFormat="1" ht="11.25" customHeight="1">
      <c r="A17" s="95" t="s">
        <v>14</v>
      </c>
      <c r="B17" s="62">
        <v>35</v>
      </c>
      <c r="C17" s="62">
        <v>841</v>
      </c>
      <c r="D17" s="119">
        <v>42</v>
      </c>
      <c r="E17" s="120">
        <v>24.02857142857143</v>
      </c>
      <c r="F17" s="121"/>
      <c r="G17" s="62">
        <v>12</v>
      </c>
      <c r="H17" s="62">
        <v>288</v>
      </c>
      <c r="I17" s="119">
        <v>4</v>
      </c>
      <c r="J17" s="120">
        <v>23.285714285714285</v>
      </c>
      <c r="K17" s="122"/>
      <c r="L17" s="62">
        <v>47</v>
      </c>
      <c r="M17" s="62">
        <v>1129</v>
      </c>
      <c r="N17" s="119">
        <v>46</v>
      </c>
      <c r="O17" s="120">
        <v>24.02127659574468</v>
      </c>
      <c r="P17" s="61"/>
      <c r="Q17" s="61"/>
      <c r="R17" s="61"/>
      <c r="S17" s="100"/>
      <c r="T17" s="100"/>
      <c r="U17" s="100"/>
    </row>
    <row r="18" spans="1:21" s="16" customFormat="1" ht="15" customHeight="1">
      <c r="A18" s="102" t="s">
        <v>15</v>
      </c>
      <c r="B18" s="125">
        <v>249</v>
      </c>
      <c r="C18" s="125">
        <v>6046</v>
      </c>
      <c r="D18" s="126">
        <v>646</v>
      </c>
      <c r="E18" s="127">
        <v>24.281124497991968</v>
      </c>
      <c r="F18" s="125"/>
      <c r="G18" s="125">
        <v>74</v>
      </c>
      <c r="H18" s="125">
        <v>1725</v>
      </c>
      <c r="I18" s="126">
        <v>39</v>
      </c>
      <c r="J18" s="127">
        <v>23.261904761904763</v>
      </c>
      <c r="K18" s="125"/>
      <c r="L18" s="125">
        <v>323</v>
      </c>
      <c r="M18" s="125">
        <v>7771</v>
      </c>
      <c r="N18" s="126">
        <v>685</v>
      </c>
      <c r="O18" s="127">
        <v>24.058823529411764</v>
      </c>
      <c r="P18" s="110"/>
      <c r="Q18" s="110"/>
      <c r="R18" s="110"/>
      <c r="S18" s="108"/>
      <c r="T18" s="108"/>
      <c r="U18" s="108"/>
    </row>
    <row r="19" spans="1:21" s="22" customFormat="1" ht="11.25" customHeight="1">
      <c r="A19" s="87" t="s">
        <v>48</v>
      </c>
      <c r="B19" s="82"/>
      <c r="C19" s="82"/>
      <c r="D19" s="82"/>
      <c r="E19" s="82"/>
      <c r="F19" s="82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22" customFormat="1" ht="11.25" customHeight="1">
      <c r="A20" s="87" t="s">
        <v>22</v>
      </c>
      <c r="B20" s="82"/>
      <c r="C20" s="82"/>
      <c r="D20" s="82"/>
      <c r="E20" s="82"/>
      <c r="F20" s="82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12">
      <c r="A21" s="8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  <c r="O21" s="88"/>
      <c r="P21" s="89"/>
      <c r="Q21" s="88"/>
      <c r="R21" s="89"/>
      <c r="S21" s="89"/>
      <c r="T21" s="89"/>
      <c r="U21" s="89"/>
    </row>
    <row r="22" spans="1:21" ht="12">
      <c r="A22" s="113"/>
      <c r="B22" s="113"/>
      <c r="C22" s="113"/>
      <c r="D22" s="113"/>
      <c r="E22" s="113"/>
      <c r="F22" s="113"/>
      <c r="G22" s="113"/>
      <c r="H22" s="129"/>
      <c r="I22" s="129"/>
      <c r="J22" s="130"/>
      <c r="K22" s="113"/>
      <c r="L22" s="88"/>
      <c r="M22" s="89"/>
      <c r="N22" s="89"/>
      <c r="O22" s="113"/>
      <c r="P22" s="89"/>
      <c r="Q22" s="89"/>
      <c r="R22" s="89"/>
      <c r="S22" s="89"/>
      <c r="T22" s="89"/>
      <c r="U22" s="89"/>
    </row>
    <row r="23" spans="1:21" ht="12">
      <c r="A23" s="114"/>
      <c r="B23" s="113"/>
      <c r="C23" s="113"/>
      <c r="D23" s="13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89"/>
      <c r="Q23" s="89"/>
      <c r="R23" s="89"/>
      <c r="S23" s="89"/>
      <c r="T23" s="89"/>
      <c r="U23" s="89"/>
    </row>
    <row r="24" spans="1:21" ht="12">
      <c r="A24" s="115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13"/>
      <c r="M24" s="113"/>
      <c r="N24" s="113"/>
      <c r="O24" s="132"/>
      <c r="P24" s="89"/>
      <c r="Q24" s="89"/>
      <c r="R24" s="89"/>
      <c r="S24" s="89"/>
      <c r="T24" s="89"/>
      <c r="U24" s="89"/>
    </row>
    <row r="25" spans="1:21" ht="12">
      <c r="A25" s="115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132"/>
      <c r="M25" s="132"/>
      <c r="N25" s="132"/>
      <c r="O25" s="89"/>
      <c r="P25" s="89"/>
      <c r="Q25" s="89"/>
      <c r="R25" s="89"/>
      <c r="S25" s="89"/>
      <c r="T25" s="89"/>
      <c r="U25" s="89"/>
    </row>
    <row r="26" spans="1:21" ht="12">
      <c r="A26" s="11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2">
      <c r="A27" s="115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2">
      <c r="A28" s="11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2">
      <c r="A29" s="115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2">
      <c r="A30" s="115"/>
      <c r="B30" s="89"/>
      <c r="C30" s="89"/>
      <c r="D30" s="116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2">
      <c r="A31" s="115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2">
      <c r="A33" s="117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8">
    <mergeCell ref="B3:O3"/>
    <mergeCell ref="B4:E4"/>
    <mergeCell ref="G4:J4"/>
    <mergeCell ref="L4:O4"/>
    <mergeCell ref="M5:O5"/>
    <mergeCell ref="Q5:R5"/>
    <mergeCell ref="C5:E5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&amp;R400036.xls</oddHeader>
    <oddFooter>&amp;LComune di Bologna - Dipartimento Programmazione</oddFooter>
  </headerFooter>
  <ignoredErrors>
    <ignoredError sqref="D8:N8" numberStoredAsText="1"/>
    <ignoredError sqref="E13:O1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7.875" style="1" customWidth="1"/>
    <col min="3" max="4" width="8.875" style="1" customWidth="1"/>
    <col min="5" max="5" width="2.125" style="1" customWidth="1"/>
    <col min="6" max="6" width="7.875" style="1" customWidth="1"/>
    <col min="7" max="8" width="8.875" style="1" customWidth="1"/>
    <col min="9" max="9" width="2.125" style="1" customWidth="1"/>
    <col min="10" max="12" width="8.875" style="1" customWidth="1"/>
    <col min="13" max="16384" width="10.625" style="1" customWidth="1"/>
  </cols>
  <sheetData>
    <row r="1" spans="1:21" s="5" customFormat="1" ht="15" customHeight="1">
      <c r="A1" s="32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5" customFormat="1" ht="15" customHeight="1">
      <c r="A2" s="35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" customFormat="1" ht="12" customHeight="1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91"/>
      <c r="N3" s="91"/>
      <c r="O3" s="91"/>
      <c r="P3" s="91"/>
      <c r="Q3" s="91"/>
      <c r="R3" s="91"/>
      <c r="S3" s="91"/>
      <c r="T3" s="91"/>
      <c r="U3" s="91"/>
    </row>
    <row r="4" spans="1:21" s="2" customFormat="1" ht="12" customHeight="1">
      <c r="A4" s="37"/>
      <c r="B4" s="197" t="s">
        <v>24</v>
      </c>
      <c r="C4" s="197"/>
      <c r="D4" s="197"/>
      <c r="E4" s="92"/>
      <c r="F4" s="197" t="s">
        <v>25</v>
      </c>
      <c r="G4" s="197"/>
      <c r="H4" s="197"/>
      <c r="I4" s="91"/>
      <c r="J4" s="197" t="s">
        <v>26</v>
      </c>
      <c r="K4" s="197"/>
      <c r="L4" s="197"/>
      <c r="M4" s="91"/>
      <c r="N4" s="91"/>
      <c r="O4" s="91"/>
      <c r="P4" s="91"/>
      <c r="Q4" s="91"/>
      <c r="R4" s="91"/>
      <c r="S4" s="91"/>
      <c r="T4" s="91"/>
      <c r="U4" s="91"/>
    </row>
    <row r="5" spans="1:21" s="2" customFormat="1" ht="12" customHeight="1">
      <c r="A5" s="39"/>
      <c r="B5" s="43" t="s">
        <v>1</v>
      </c>
      <c r="C5" s="196" t="s">
        <v>2</v>
      </c>
      <c r="D5" s="196"/>
      <c r="E5" s="41"/>
      <c r="F5" s="43" t="s">
        <v>1</v>
      </c>
      <c r="G5" s="207" t="s">
        <v>2</v>
      </c>
      <c r="H5" s="207"/>
      <c r="I5" s="91"/>
      <c r="J5" s="43" t="s">
        <v>1</v>
      </c>
      <c r="K5" s="207" t="s">
        <v>2</v>
      </c>
      <c r="L5" s="207"/>
      <c r="M5" s="91"/>
      <c r="N5" s="91"/>
      <c r="O5" s="91"/>
      <c r="P5" s="91"/>
      <c r="Q5" s="91"/>
      <c r="R5" s="91"/>
      <c r="S5" s="91"/>
      <c r="T5" s="91"/>
      <c r="U5" s="91"/>
    </row>
    <row r="6" spans="1:21" s="3" customFormat="1" ht="12" customHeight="1">
      <c r="A6" s="39"/>
      <c r="B6" s="43"/>
      <c r="C6" s="43" t="s">
        <v>3</v>
      </c>
      <c r="D6" s="43" t="s">
        <v>4</v>
      </c>
      <c r="E6" s="43"/>
      <c r="F6" s="43"/>
      <c r="G6" s="43" t="s">
        <v>3</v>
      </c>
      <c r="H6" s="43" t="s">
        <v>4</v>
      </c>
      <c r="I6" s="93"/>
      <c r="J6" s="43"/>
      <c r="K6" s="43" t="s">
        <v>3</v>
      </c>
      <c r="L6" s="43" t="s">
        <v>4</v>
      </c>
      <c r="M6" s="93"/>
      <c r="N6" s="93"/>
      <c r="O6" s="93"/>
      <c r="P6" s="93"/>
      <c r="Q6" s="93"/>
      <c r="R6" s="93"/>
      <c r="S6" s="93"/>
      <c r="T6" s="93"/>
      <c r="U6" s="93"/>
    </row>
    <row r="7" spans="1:21" s="3" customFormat="1" ht="12" customHeight="1">
      <c r="A7" s="94"/>
      <c r="B7" s="48"/>
      <c r="C7" s="46"/>
      <c r="D7" s="48" t="s">
        <v>5</v>
      </c>
      <c r="E7" s="48"/>
      <c r="F7" s="48"/>
      <c r="G7" s="46"/>
      <c r="H7" s="48" t="s">
        <v>5</v>
      </c>
      <c r="I7" s="93"/>
      <c r="J7" s="48"/>
      <c r="K7" s="46"/>
      <c r="L7" s="48" t="s">
        <v>5</v>
      </c>
      <c r="M7" s="93"/>
      <c r="N7" s="93"/>
      <c r="O7" s="93"/>
      <c r="P7" s="93"/>
      <c r="Q7" s="93"/>
      <c r="R7" s="93"/>
      <c r="S7" s="93"/>
      <c r="T7" s="93"/>
      <c r="U7" s="93"/>
    </row>
    <row r="8" spans="1:21" s="7" customFormat="1" ht="13.5" customHeight="1">
      <c r="A8" s="95" t="s">
        <v>6</v>
      </c>
      <c r="B8" s="96">
        <v>18</v>
      </c>
      <c r="C8" s="96">
        <v>429</v>
      </c>
      <c r="D8" s="97">
        <v>23.833333333333332</v>
      </c>
      <c r="E8" s="98"/>
      <c r="F8" s="96">
        <v>4</v>
      </c>
      <c r="G8" s="96">
        <v>74</v>
      </c>
      <c r="H8" s="99">
        <v>18.5</v>
      </c>
      <c r="I8" s="100"/>
      <c r="J8" s="96">
        <v>22</v>
      </c>
      <c r="K8" s="96">
        <v>503</v>
      </c>
      <c r="L8" s="99">
        <v>22.863636363636363</v>
      </c>
      <c r="M8" s="100"/>
      <c r="N8" s="100"/>
      <c r="O8" s="100"/>
      <c r="P8" s="100"/>
      <c r="Q8" s="100"/>
      <c r="R8" s="100"/>
      <c r="S8" s="100"/>
      <c r="T8" s="100"/>
      <c r="U8" s="100"/>
    </row>
    <row r="9" spans="1:21" s="7" customFormat="1" ht="11.25" customHeight="1">
      <c r="A9" s="95" t="s">
        <v>7</v>
      </c>
      <c r="B9" s="96">
        <v>42</v>
      </c>
      <c r="C9" s="101">
        <v>1032</v>
      </c>
      <c r="D9" s="97">
        <v>24.571428571428573</v>
      </c>
      <c r="E9" s="98"/>
      <c r="F9" s="96">
        <v>11</v>
      </c>
      <c r="G9" s="96">
        <v>283</v>
      </c>
      <c r="H9" s="99">
        <v>25.727272727272727</v>
      </c>
      <c r="I9" s="100"/>
      <c r="J9" s="96">
        <v>53</v>
      </c>
      <c r="K9" s="101">
        <v>1315</v>
      </c>
      <c r="L9" s="99">
        <v>24.81132075471698</v>
      </c>
      <c r="M9" s="100"/>
      <c r="N9" s="100"/>
      <c r="O9" s="100"/>
      <c r="P9" s="100"/>
      <c r="Q9" s="100"/>
      <c r="R9" s="100"/>
      <c r="S9" s="100"/>
      <c r="T9" s="100"/>
      <c r="U9" s="100"/>
    </row>
    <row r="10" spans="1:21" s="7" customFormat="1" ht="11.25" customHeight="1">
      <c r="A10" s="95" t="s">
        <v>8</v>
      </c>
      <c r="B10" s="96">
        <v>19</v>
      </c>
      <c r="C10" s="96">
        <v>441</v>
      </c>
      <c r="D10" s="97">
        <v>23.210526315789473</v>
      </c>
      <c r="E10" s="98"/>
      <c r="F10" s="96">
        <v>10</v>
      </c>
      <c r="G10" s="96">
        <v>208</v>
      </c>
      <c r="H10" s="99">
        <v>20.8</v>
      </c>
      <c r="I10" s="100"/>
      <c r="J10" s="96">
        <v>29</v>
      </c>
      <c r="K10" s="96">
        <v>649</v>
      </c>
      <c r="L10" s="99">
        <v>22.379310344827587</v>
      </c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7" customFormat="1" ht="11.25" customHeight="1">
      <c r="A11" s="95" t="s">
        <v>9</v>
      </c>
      <c r="B11" s="96">
        <v>22</v>
      </c>
      <c r="C11" s="96">
        <v>542</v>
      </c>
      <c r="D11" s="97">
        <v>24.636363636363637</v>
      </c>
      <c r="E11" s="98"/>
      <c r="F11" s="96">
        <v>4</v>
      </c>
      <c r="G11" s="96">
        <v>70</v>
      </c>
      <c r="H11" s="99">
        <v>17.5</v>
      </c>
      <c r="I11" s="100"/>
      <c r="J11" s="96">
        <v>26</v>
      </c>
      <c r="K11" s="96">
        <v>612</v>
      </c>
      <c r="L11" s="99">
        <v>23.53846153846154</v>
      </c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7" customFormat="1" ht="11.25" customHeight="1">
      <c r="A12" s="95" t="s">
        <v>10</v>
      </c>
      <c r="B12" s="96">
        <v>25</v>
      </c>
      <c r="C12" s="96">
        <v>560</v>
      </c>
      <c r="D12" s="97">
        <v>22.4</v>
      </c>
      <c r="E12" s="98"/>
      <c r="F12" s="96"/>
      <c r="G12" s="96"/>
      <c r="H12" s="99"/>
      <c r="I12" s="100"/>
      <c r="J12" s="96">
        <v>25</v>
      </c>
      <c r="K12" s="96">
        <v>560</v>
      </c>
      <c r="L12" s="99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7" customFormat="1" ht="11.25" customHeight="1">
      <c r="A13" s="95" t="s">
        <v>11</v>
      </c>
      <c r="B13" s="96">
        <v>33</v>
      </c>
      <c r="C13" s="96">
        <v>809</v>
      </c>
      <c r="D13" s="97">
        <v>24.515151515151516</v>
      </c>
      <c r="E13" s="98"/>
      <c r="F13" s="96">
        <v>20</v>
      </c>
      <c r="G13" s="96">
        <v>446</v>
      </c>
      <c r="H13" s="99">
        <v>22.3</v>
      </c>
      <c r="I13" s="100"/>
      <c r="J13" s="96">
        <v>53</v>
      </c>
      <c r="K13" s="101">
        <v>1255</v>
      </c>
      <c r="L13" s="99">
        <v>23.67924528301887</v>
      </c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7" customFormat="1" ht="11.25" customHeight="1">
      <c r="A14" s="95" t="s">
        <v>12</v>
      </c>
      <c r="B14" s="96">
        <v>30</v>
      </c>
      <c r="C14" s="96">
        <v>719</v>
      </c>
      <c r="D14" s="97">
        <v>23.966666666666665</v>
      </c>
      <c r="E14" s="98"/>
      <c r="F14" s="96">
        <v>7</v>
      </c>
      <c r="G14" s="96">
        <v>199</v>
      </c>
      <c r="H14" s="99">
        <v>28.428571428571427</v>
      </c>
      <c r="I14" s="100"/>
      <c r="J14" s="96">
        <v>37</v>
      </c>
      <c r="K14" s="96">
        <v>918</v>
      </c>
      <c r="L14" s="99">
        <v>24.81081081081081</v>
      </c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7" customFormat="1" ht="11.25" customHeight="1">
      <c r="A15" s="95" t="s">
        <v>13</v>
      </c>
      <c r="B15" s="96">
        <v>23</v>
      </c>
      <c r="C15" s="96">
        <v>553</v>
      </c>
      <c r="D15" s="97">
        <v>24.043478260869566</v>
      </c>
      <c r="E15" s="98"/>
      <c r="F15" s="96">
        <v>6</v>
      </c>
      <c r="G15" s="96">
        <v>153</v>
      </c>
      <c r="H15" s="99">
        <v>25.5</v>
      </c>
      <c r="I15" s="100"/>
      <c r="J15" s="96">
        <v>29</v>
      </c>
      <c r="K15" s="96">
        <v>706</v>
      </c>
      <c r="L15" s="99">
        <v>24.344827586206897</v>
      </c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7" customFormat="1" ht="11.25" customHeight="1">
      <c r="A16" s="95" t="s">
        <v>14</v>
      </c>
      <c r="B16" s="96">
        <v>34</v>
      </c>
      <c r="C16" s="96">
        <v>820</v>
      </c>
      <c r="D16" s="97">
        <v>24.11764705882353</v>
      </c>
      <c r="E16" s="98"/>
      <c r="F16" s="96">
        <v>13</v>
      </c>
      <c r="G16" s="96">
        <v>297</v>
      </c>
      <c r="H16" s="99">
        <v>22.846153846153847</v>
      </c>
      <c r="I16" s="100"/>
      <c r="J16" s="96">
        <v>47</v>
      </c>
      <c r="K16" s="101">
        <v>1117</v>
      </c>
      <c r="L16" s="99">
        <v>23.76595744680851</v>
      </c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4" customFormat="1" ht="15" customHeight="1">
      <c r="A17" s="102" t="s">
        <v>15</v>
      </c>
      <c r="B17" s="103">
        <v>246</v>
      </c>
      <c r="C17" s="104">
        <v>5905</v>
      </c>
      <c r="D17" s="105">
        <v>24.004065040650406</v>
      </c>
      <c r="E17" s="106"/>
      <c r="F17" s="103">
        <v>75</v>
      </c>
      <c r="G17" s="104">
        <v>1730</v>
      </c>
      <c r="H17" s="107">
        <v>23.066666666666666</v>
      </c>
      <c r="I17" s="102"/>
      <c r="J17" s="103">
        <v>321</v>
      </c>
      <c r="K17" s="104">
        <v>7635</v>
      </c>
      <c r="L17" s="107">
        <v>23.785046728971963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6" customFormat="1" ht="12" customHeight="1">
      <c r="A18" s="109"/>
      <c r="B18" s="110"/>
      <c r="C18" s="111"/>
      <c r="D18" s="58"/>
      <c r="E18" s="58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s="6" customFormat="1" ht="11.25">
      <c r="A19" s="109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ht="1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1" ht="12">
      <c r="A21" s="113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2">
      <c r="A22" s="114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2">
      <c r="A23" s="115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1:21" ht="12">
      <c r="A24" s="115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12">
      <c r="A25" s="115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12">
      <c r="A26" s="115"/>
      <c r="B26" s="89"/>
      <c r="C26" s="89"/>
      <c r="D26" s="89"/>
      <c r="E26" s="89"/>
      <c r="F26" s="89"/>
      <c r="G26" s="89"/>
      <c r="H26" s="89"/>
      <c r="I26" s="89"/>
      <c r="J26" s="116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2">
      <c r="A27" s="115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2">
      <c r="A28" s="11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2">
      <c r="A29" s="115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2">
      <c r="A30" s="115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2">
      <c r="A32" s="117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</sheetData>
  <sheetProtection/>
  <mergeCells count="7">
    <mergeCell ref="C5:D5"/>
    <mergeCell ref="K5:L5"/>
    <mergeCell ref="G5:H5"/>
    <mergeCell ref="B3:L3"/>
    <mergeCell ref="B4:D4"/>
    <mergeCell ref="F4:H4"/>
    <mergeCell ref="J4:L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&amp;R400036.xls</oddHeader>
    <oddFooter>&amp;LComune di Bologna - Dipartimento Programmazione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6">
      <selection activeCell="A37" sqref="A37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143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C10+C11+C12</f>
        <v>49</v>
      </c>
      <c r="D9" s="51">
        <f>D10+D11+D12</f>
        <v>1160</v>
      </c>
      <c r="E9" s="51">
        <f>E10+E11+E12</f>
        <v>559</v>
      </c>
      <c r="F9" s="51">
        <f>F10+F11+F12</f>
        <v>35</v>
      </c>
      <c r="G9" s="51">
        <f>G10+G11+G12</f>
        <v>442</v>
      </c>
      <c r="H9" s="54">
        <f>D9/C9</f>
        <v>23.6734693877551</v>
      </c>
      <c r="J9" s="51">
        <f>J10+J11+J12</f>
        <v>12</v>
      </c>
      <c r="K9" s="51">
        <f>K10+K11+K12</f>
        <v>210</v>
      </c>
      <c r="L9" s="51">
        <f>L10+L11+L12</f>
        <v>111</v>
      </c>
      <c r="M9" s="51">
        <f>M10+M11+M12</f>
        <v>3</v>
      </c>
      <c r="N9" s="51">
        <f>N10+N11+N12</f>
        <v>11</v>
      </c>
      <c r="O9" s="54">
        <f aca="true" t="shared" si="0" ref="O9:O22">K9/J9</f>
        <v>17.5</v>
      </c>
      <c r="Q9" s="51">
        <f>J9+C9</f>
        <v>61</v>
      </c>
      <c r="R9" s="56">
        <f aca="true" t="shared" si="1" ref="Q9:U32">K9+D9</f>
        <v>1370</v>
      </c>
      <c r="S9" s="57">
        <f t="shared" si="1"/>
        <v>670</v>
      </c>
      <c r="T9" s="53">
        <f t="shared" si="1"/>
        <v>38</v>
      </c>
      <c r="U9" s="53">
        <f>N9+G9</f>
        <v>453</v>
      </c>
      <c r="V9" s="54">
        <f>R9/Q9</f>
        <v>22.459016393442624</v>
      </c>
    </row>
    <row r="10" spans="1:22" ht="12">
      <c r="A10" s="89"/>
      <c r="B10" s="89" t="s">
        <v>111</v>
      </c>
      <c r="C10" s="62">
        <v>16</v>
      </c>
      <c r="D10" s="62">
        <v>388</v>
      </c>
      <c r="E10" s="119">
        <v>204</v>
      </c>
      <c r="F10" s="119">
        <v>8</v>
      </c>
      <c r="G10" s="119">
        <v>133</v>
      </c>
      <c r="H10" s="65">
        <f aca="true" t="shared" si="2" ref="H10:H35">D10/C10</f>
        <v>24.25</v>
      </c>
      <c r="J10" s="62"/>
      <c r="K10" s="62"/>
      <c r="L10" s="119"/>
      <c r="M10" s="119"/>
      <c r="N10" s="119"/>
      <c r="O10" s="65"/>
      <c r="Q10" s="62">
        <f t="shared" si="1"/>
        <v>16</v>
      </c>
      <c r="R10" s="62">
        <f t="shared" si="1"/>
        <v>388</v>
      </c>
      <c r="S10" s="119">
        <f t="shared" si="1"/>
        <v>204</v>
      </c>
      <c r="T10" s="119">
        <f t="shared" si="1"/>
        <v>8</v>
      </c>
      <c r="U10" s="119">
        <f t="shared" si="1"/>
        <v>133</v>
      </c>
      <c r="V10" s="65">
        <f>R10/Q10</f>
        <v>24.25</v>
      </c>
    </row>
    <row r="11" spans="1:22" ht="12">
      <c r="A11" s="89"/>
      <c r="B11" s="89" t="s">
        <v>112</v>
      </c>
      <c r="C11" s="62">
        <v>21</v>
      </c>
      <c r="D11" s="62">
        <v>506</v>
      </c>
      <c r="E11" s="119">
        <v>241</v>
      </c>
      <c r="F11" s="119">
        <v>19</v>
      </c>
      <c r="G11" s="119">
        <v>204</v>
      </c>
      <c r="H11" s="65">
        <f t="shared" si="2"/>
        <v>24.095238095238095</v>
      </c>
      <c r="J11" s="62">
        <v>8</v>
      </c>
      <c r="K11" s="62">
        <v>125</v>
      </c>
      <c r="L11" s="119">
        <v>72</v>
      </c>
      <c r="M11" s="119">
        <v>1</v>
      </c>
      <c r="N11" s="119">
        <v>9</v>
      </c>
      <c r="O11" s="65">
        <f t="shared" si="0"/>
        <v>15.625</v>
      </c>
      <c r="Q11" s="62">
        <f t="shared" si="1"/>
        <v>29</v>
      </c>
      <c r="R11" s="62">
        <f t="shared" si="1"/>
        <v>631</v>
      </c>
      <c r="S11" s="119">
        <f t="shared" si="1"/>
        <v>313</v>
      </c>
      <c r="T11" s="119">
        <f t="shared" si="1"/>
        <v>20</v>
      </c>
      <c r="U11" s="119">
        <f t="shared" si="1"/>
        <v>213</v>
      </c>
      <c r="V11" s="65">
        <f aca="true" t="shared" si="3" ref="V11:V33">R11/Q11</f>
        <v>21.75862068965517</v>
      </c>
    </row>
    <row r="12" spans="1:22" ht="12">
      <c r="A12" s="89"/>
      <c r="B12" s="89" t="s">
        <v>113</v>
      </c>
      <c r="C12" s="62">
        <v>12</v>
      </c>
      <c r="D12" s="62">
        <v>266</v>
      </c>
      <c r="E12" s="119">
        <v>114</v>
      </c>
      <c r="F12" s="119">
        <v>8</v>
      </c>
      <c r="G12" s="119">
        <v>105</v>
      </c>
      <c r="H12" s="65">
        <f t="shared" si="2"/>
        <v>22.166666666666668</v>
      </c>
      <c r="J12" s="62">
        <v>4</v>
      </c>
      <c r="K12" s="62">
        <v>85</v>
      </c>
      <c r="L12" s="119">
        <v>39</v>
      </c>
      <c r="M12" s="119">
        <v>2</v>
      </c>
      <c r="N12" s="119">
        <v>2</v>
      </c>
      <c r="O12" s="65">
        <f t="shared" si="0"/>
        <v>21.25</v>
      </c>
      <c r="Q12" s="62">
        <f t="shared" si="1"/>
        <v>16</v>
      </c>
      <c r="R12" s="62">
        <f t="shared" si="1"/>
        <v>351</v>
      </c>
      <c r="S12" s="119">
        <f t="shared" si="1"/>
        <v>153</v>
      </c>
      <c r="T12" s="119">
        <f t="shared" si="1"/>
        <v>10</v>
      </c>
      <c r="U12" s="119">
        <f t="shared" si="1"/>
        <v>107</v>
      </c>
      <c r="V12" s="65">
        <f t="shared" si="3"/>
        <v>21.9375</v>
      </c>
    </row>
    <row r="13" spans="1:22" ht="12">
      <c r="A13" s="182" t="s">
        <v>7</v>
      </c>
      <c r="B13" s="182"/>
      <c r="C13" s="51">
        <f>C14+C15+C16</f>
        <v>52</v>
      </c>
      <c r="D13" s="51">
        <f>D14+D15+D16</f>
        <v>1234</v>
      </c>
      <c r="E13" s="51">
        <f>E14+E15+E16</f>
        <v>587</v>
      </c>
      <c r="F13" s="51">
        <f>F14+F15+F16</f>
        <v>42</v>
      </c>
      <c r="G13" s="51">
        <f>G14+G15+G16</f>
        <v>559</v>
      </c>
      <c r="H13" s="54">
        <f t="shared" si="2"/>
        <v>23.73076923076923</v>
      </c>
      <c r="J13" s="51">
        <f>J14+J15+J16</f>
        <v>12</v>
      </c>
      <c r="K13" s="51">
        <f>K14+K15+K16</f>
        <v>259</v>
      </c>
      <c r="L13" s="51">
        <f>L14+L15+L16</f>
        <v>123</v>
      </c>
      <c r="M13" s="51">
        <f>M14+M15+M16</f>
        <v>1</v>
      </c>
      <c r="N13" s="51">
        <f>N14+N15+N16</f>
        <v>25</v>
      </c>
      <c r="O13" s="54">
        <f t="shared" si="0"/>
        <v>21.583333333333332</v>
      </c>
      <c r="Q13" s="51">
        <f>J13+C13</f>
        <v>64</v>
      </c>
      <c r="R13" s="56">
        <f>K13+D13</f>
        <v>1493</v>
      </c>
      <c r="S13" s="57">
        <f>L13+E13</f>
        <v>710</v>
      </c>
      <c r="T13" s="53">
        <f>M13+F13</f>
        <v>43</v>
      </c>
      <c r="U13" s="53">
        <f>N13+G13</f>
        <v>584</v>
      </c>
      <c r="V13" s="54">
        <f>R13/Q13</f>
        <v>23.328125</v>
      </c>
    </row>
    <row r="14" spans="1:22" ht="12">
      <c r="A14" s="183"/>
      <c r="B14" s="89" t="s">
        <v>114</v>
      </c>
      <c r="C14" s="62">
        <v>27</v>
      </c>
      <c r="D14" s="62">
        <v>641</v>
      </c>
      <c r="E14" s="119">
        <v>291</v>
      </c>
      <c r="F14" s="119">
        <v>18</v>
      </c>
      <c r="G14" s="119">
        <v>288</v>
      </c>
      <c r="H14" s="65">
        <f t="shared" si="2"/>
        <v>23.74074074074074</v>
      </c>
      <c r="J14" s="62">
        <v>6</v>
      </c>
      <c r="K14" s="62">
        <v>112</v>
      </c>
      <c r="L14" s="119">
        <v>51</v>
      </c>
      <c r="M14" s="119">
        <v>1</v>
      </c>
      <c r="N14" s="119">
        <v>16</v>
      </c>
      <c r="O14" s="65">
        <f t="shared" si="0"/>
        <v>18.666666666666668</v>
      </c>
      <c r="Q14" s="62">
        <f t="shared" si="1"/>
        <v>33</v>
      </c>
      <c r="R14" s="62">
        <f t="shared" si="1"/>
        <v>753</v>
      </c>
      <c r="S14" s="119">
        <f t="shared" si="1"/>
        <v>342</v>
      </c>
      <c r="T14" s="119">
        <f t="shared" si="1"/>
        <v>19</v>
      </c>
      <c r="U14" s="119">
        <f t="shared" si="1"/>
        <v>304</v>
      </c>
      <c r="V14" s="65">
        <f t="shared" si="3"/>
        <v>22.818181818181817</v>
      </c>
    </row>
    <row r="15" spans="1:22" ht="12">
      <c r="A15" s="184"/>
      <c r="B15" s="89" t="s">
        <v>115</v>
      </c>
      <c r="C15" s="62">
        <v>14</v>
      </c>
      <c r="D15" s="62">
        <v>353</v>
      </c>
      <c r="E15" s="119">
        <v>185</v>
      </c>
      <c r="F15" s="119">
        <v>15</v>
      </c>
      <c r="G15" s="119">
        <v>147</v>
      </c>
      <c r="H15" s="65">
        <f t="shared" si="2"/>
        <v>25.214285714285715</v>
      </c>
      <c r="J15" s="62">
        <v>2</v>
      </c>
      <c r="K15" s="62">
        <v>58</v>
      </c>
      <c r="L15" s="119">
        <v>30</v>
      </c>
      <c r="M15" s="119">
        <v>0</v>
      </c>
      <c r="N15" s="119">
        <v>2</v>
      </c>
      <c r="O15" s="65">
        <f t="shared" si="0"/>
        <v>29</v>
      </c>
      <c r="Q15" s="62">
        <f t="shared" si="1"/>
        <v>16</v>
      </c>
      <c r="R15" s="62">
        <f t="shared" si="1"/>
        <v>411</v>
      </c>
      <c r="S15" s="119">
        <f t="shared" si="1"/>
        <v>215</v>
      </c>
      <c r="T15" s="119">
        <f t="shared" si="1"/>
        <v>15</v>
      </c>
      <c r="U15" s="119">
        <f t="shared" si="1"/>
        <v>149</v>
      </c>
      <c r="V15" s="65">
        <f t="shared" si="3"/>
        <v>25.6875</v>
      </c>
    </row>
    <row r="16" spans="1:22" ht="12">
      <c r="A16" s="184"/>
      <c r="B16" s="89" t="s">
        <v>116</v>
      </c>
      <c r="C16" s="62">
        <v>11</v>
      </c>
      <c r="D16" s="62">
        <v>240</v>
      </c>
      <c r="E16" s="119">
        <v>111</v>
      </c>
      <c r="F16" s="119">
        <v>9</v>
      </c>
      <c r="G16" s="119">
        <v>124</v>
      </c>
      <c r="H16" s="65">
        <f t="shared" si="2"/>
        <v>21.818181818181817</v>
      </c>
      <c r="J16" s="62">
        <v>4</v>
      </c>
      <c r="K16" s="62">
        <v>89</v>
      </c>
      <c r="L16" s="119">
        <v>42</v>
      </c>
      <c r="M16" s="119">
        <v>0</v>
      </c>
      <c r="N16" s="119">
        <v>7</v>
      </c>
      <c r="O16" s="65">
        <f t="shared" si="0"/>
        <v>22.25</v>
      </c>
      <c r="Q16" s="62">
        <f t="shared" si="1"/>
        <v>15</v>
      </c>
      <c r="R16" s="62">
        <f t="shared" si="1"/>
        <v>329</v>
      </c>
      <c r="S16" s="119">
        <f t="shared" si="1"/>
        <v>153</v>
      </c>
      <c r="T16" s="119">
        <f t="shared" si="1"/>
        <v>9</v>
      </c>
      <c r="U16" s="119">
        <f t="shared" si="1"/>
        <v>131</v>
      </c>
      <c r="V16" s="65">
        <f t="shared" si="3"/>
        <v>21.933333333333334</v>
      </c>
    </row>
    <row r="17" spans="1:22" ht="12">
      <c r="A17" s="182" t="s">
        <v>117</v>
      </c>
      <c r="B17" s="182"/>
      <c r="C17" s="51">
        <f>C18+C19+C20+C21</f>
        <v>52</v>
      </c>
      <c r="D17" s="51">
        <f>D18+D19+D20+D21</f>
        <v>1181</v>
      </c>
      <c r="E17" s="51">
        <f>E18+E19+E20+E21</f>
        <v>570</v>
      </c>
      <c r="F17" s="51">
        <f>F18+F19+F20+F21</f>
        <v>32</v>
      </c>
      <c r="G17" s="51">
        <f>G18+G19+G20+G21</f>
        <v>304</v>
      </c>
      <c r="H17" s="54">
        <f t="shared" si="2"/>
        <v>22.71153846153846</v>
      </c>
      <c r="J17" s="51">
        <f>J18+J19+J20</f>
        <v>10</v>
      </c>
      <c r="K17" s="51">
        <f>K18+K19+K20</f>
        <v>161</v>
      </c>
      <c r="L17" s="51">
        <f>L18+L19+L20</f>
        <v>82</v>
      </c>
      <c r="M17" s="51">
        <f>M18+M19+M20</f>
        <v>0</v>
      </c>
      <c r="N17" s="51">
        <f>N18+N19+N20</f>
        <v>4</v>
      </c>
      <c r="O17" s="54">
        <f t="shared" si="0"/>
        <v>16.1</v>
      </c>
      <c r="Q17" s="51">
        <f>J17+C17</f>
        <v>62</v>
      </c>
      <c r="R17" s="56">
        <f>K17+D17</f>
        <v>1342</v>
      </c>
      <c r="S17" s="57">
        <f>L17+E17</f>
        <v>652</v>
      </c>
      <c r="T17" s="53">
        <f>M17+F17</f>
        <v>32</v>
      </c>
      <c r="U17" s="53">
        <f>N17+G17</f>
        <v>308</v>
      </c>
      <c r="V17" s="54">
        <f>R17/Q17</f>
        <v>21.64516129032258</v>
      </c>
    </row>
    <row r="18" spans="1:22" ht="12">
      <c r="A18" s="184"/>
      <c r="B18" s="89" t="s">
        <v>118</v>
      </c>
      <c r="C18" s="62">
        <v>19</v>
      </c>
      <c r="D18" s="62">
        <v>429</v>
      </c>
      <c r="E18" s="119">
        <v>221</v>
      </c>
      <c r="F18" s="119">
        <v>8</v>
      </c>
      <c r="G18" s="119">
        <v>91</v>
      </c>
      <c r="H18" s="65">
        <f t="shared" si="2"/>
        <v>22.57894736842105</v>
      </c>
      <c r="J18" s="62">
        <v>3</v>
      </c>
      <c r="K18" s="62">
        <v>65</v>
      </c>
      <c r="L18" s="119">
        <v>32</v>
      </c>
      <c r="M18" s="119">
        <v>0</v>
      </c>
      <c r="N18" s="119">
        <v>2</v>
      </c>
      <c r="O18" s="65">
        <f t="shared" si="0"/>
        <v>21.666666666666668</v>
      </c>
      <c r="Q18" s="62">
        <f t="shared" si="1"/>
        <v>22</v>
      </c>
      <c r="R18" s="62">
        <f t="shared" si="1"/>
        <v>494</v>
      </c>
      <c r="S18" s="119">
        <f t="shared" si="1"/>
        <v>253</v>
      </c>
      <c r="T18" s="119">
        <f t="shared" si="1"/>
        <v>8</v>
      </c>
      <c r="U18" s="119">
        <f t="shared" si="1"/>
        <v>93</v>
      </c>
      <c r="V18" s="65">
        <f t="shared" si="3"/>
        <v>22.454545454545453</v>
      </c>
    </row>
    <row r="19" spans="1:22" ht="12">
      <c r="A19" s="184"/>
      <c r="B19" s="89" t="s">
        <v>119</v>
      </c>
      <c r="C19" s="62">
        <v>9</v>
      </c>
      <c r="D19" s="62">
        <v>202</v>
      </c>
      <c r="E19" s="119">
        <v>90</v>
      </c>
      <c r="F19" s="119">
        <v>10</v>
      </c>
      <c r="G19" s="119">
        <v>38</v>
      </c>
      <c r="H19" s="65">
        <f t="shared" si="2"/>
        <v>22.444444444444443</v>
      </c>
      <c r="J19" s="62">
        <v>6</v>
      </c>
      <c r="K19" s="62">
        <v>68</v>
      </c>
      <c r="L19" s="119">
        <v>38</v>
      </c>
      <c r="M19" s="119">
        <v>0</v>
      </c>
      <c r="N19" s="119">
        <v>2</v>
      </c>
      <c r="O19" s="65">
        <f t="shared" si="0"/>
        <v>11.333333333333334</v>
      </c>
      <c r="Q19" s="62">
        <f t="shared" si="1"/>
        <v>15</v>
      </c>
      <c r="R19" s="62">
        <f t="shared" si="1"/>
        <v>270</v>
      </c>
      <c r="S19" s="119">
        <f t="shared" si="1"/>
        <v>128</v>
      </c>
      <c r="T19" s="119">
        <f t="shared" si="1"/>
        <v>10</v>
      </c>
      <c r="U19" s="119">
        <f t="shared" si="1"/>
        <v>40</v>
      </c>
      <c r="V19" s="65">
        <f t="shared" si="3"/>
        <v>18</v>
      </c>
    </row>
    <row r="20" spans="1:22" ht="12">
      <c r="A20" s="183"/>
      <c r="B20" s="89" t="s">
        <v>120</v>
      </c>
      <c r="C20" s="62">
        <v>8</v>
      </c>
      <c r="D20" s="62">
        <v>176</v>
      </c>
      <c r="E20" s="119">
        <v>79</v>
      </c>
      <c r="F20" s="119">
        <v>5</v>
      </c>
      <c r="G20" s="119">
        <v>64</v>
      </c>
      <c r="H20" s="65">
        <f t="shared" si="2"/>
        <v>22</v>
      </c>
      <c r="J20" s="62">
        <v>1</v>
      </c>
      <c r="K20" s="62">
        <v>28</v>
      </c>
      <c r="L20" s="119">
        <v>12</v>
      </c>
      <c r="M20" s="119">
        <v>0</v>
      </c>
      <c r="N20" s="119">
        <v>0</v>
      </c>
      <c r="O20" s="65">
        <f t="shared" si="0"/>
        <v>28</v>
      </c>
      <c r="Q20" s="62">
        <f t="shared" si="1"/>
        <v>9</v>
      </c>
      <c r="R20" s="62">
        <f t="shared" si="1"/>
        <v>204</v>
      </c>
      <c r="S20" s="119">
        <f t="shared" si="1"/>
        <v>91</v>
      </c>
      <c r="T20" s="119">
        <f t="shared" si="1"/>
        <v>5</v>
      </c>
      <c r="U20" s="119">
        <f t="shared" si="1"/>
        <v>64</v>
      </c>
      <c r="V20" s="65">
        <f t="shared" si="3"/>
        <v>22.666666666666668</v>
      </c>
    </row>
    <row r="21" spans="1:22" ht="12">
      <c r="A21" s="183"/>
      <c r="B21" s="89" t="s">
        <v>121</v>
      </c>
      <c r="C21" s="62">
        <v>16</v>
      </c>
      <c r="D21" s="62">
        <v>374</v>
      </c>
      <c r="E21" s="119">
        <v>180</v>
      </c>
      <c r="F21" s="119">
        <v>9</v>
      </c>
      <c r="G21" s="119">
        <v>111</v>
      </c>
      <c r="H21" s="65">
        <f t="shared" si="2"/>
        <v>23.375</v>
      </c>
      <c r="J21" s="62">
        <v>7</v>
      </c>
      <c r="K21" s="62">
        <v>119</v>
      </c>
      <c r="L21" s="119">
        <v>62</v>
      </c>
      <c r="M21" s="119">
        <v>2</v>
      </c>
      <c r="N21" s="119">
        <v>6</v>
      </c>
      <c r="O21" s="65">
        <f t="shared" si="0"/>
        <v>17</v>
      </c>
      <c r="Q21" s="62">
        <f t="shared" si="1"/>
        <v>23</v>
      </c>
      <c r="R21" s="62">
        <f t="shared" si="1"/>
        <v>493</v>
      </c>
      <c r="S21" s="119">
        <f t="shared" si="1"/>
        <v>242</v>
      </c>
      <c r="T21" s="119">
        <f t="shared" si="1"/>
        <v>11</v>
      </c>
      <c r="U21" s="119">
        <f t="shared" si="1"/>
        <v>117</v>
      </c>
      <c r="V21" s="65">
        <f t="shared" si="3"/>
        <v>21.434782608695652</v>
      </c>
    </row>
    <row r="22" spans="1:22" ht="12">
      <c r="A22" s="181" t="s">
        <v>122</v>
      </c>
      <c r="B22" s="181"/>
      <c r="C22" s="51">
        <f>C23+C24</f>
        <v>53</v>
      </c>
      <c r="D22" s="51">
        <f>D23+D24</f>
        <v>1157</v>
      </c>
      <c r="E22" s="51">
        <f>E23+E24</f>
        <v>563</v>
      </c>
      <c r="F22" s="51">
        <f>F23+F24</f>
        <v>42</v>
      </c>
      <c r="G22" s="51">
        <f>G23+G24</f>
        <v>479</v>
      </c>
      <c r="H22" s="54">
        <f t="shared" si="2"/>
        <v>21.830188679245282</v>
      </c>
      <c r="J22" s="51">
        <f>J23+J24+J25</f>
        <v>14</v>
      </c>
      <c r="K22" s="51">
        <f>K23+K24+K25</f>
        <v>278</v>
      </c>
      <c r="L22" s="51">
        <f>L23+L24+L25</f>
        <v>134</v>
      </c>
      <c r="M22" s="51">
        <f>M23+M24+M25</f>
        <v>1</v>
      </c>
      <c r="N22" s="51">
        <f>N23+N24+N25</f>
        <v>14</v>
      </c>
      <c r="O22" s="54">
        <f t="shared" si="0"/>
        <v>19.857142857142858</v>
      </c>
      <c r="Q22" s="51">
        <f>J22+C22</f>
        <v>67</v>
      </c>
      <c r="R22" s="56">
        <f>K22+D22</f>
        <v>1435</v>
      </c>
      <c r="S22" s="57">
        <f>L22+E22</f>
        <v>697</v>
      </c>
      <c r="T22" s="53">
        <f>M22+F22</f>
        <v>43</v>
      </c>
      <c r="U22" s="53">
        <f>N22+G22</f>
        <v>493</v>
      </c>
      <c r="V22" s="54">
        <f>R22/Q22</f>
        <v>21.417910447761194</v>
      </c>
    </row>
    <row r="23" spans="1:22" ht="12">
      <c r="A23" s="184"/>
      <c r="B23" s="89" t="s">
        <v>123</v>
      </c>
      <c r="C23" s="62">
        <v>32</v>
      </c>
      <c r="D23" s="62">
        <v>707</v>
      </c>
      <c r="E23" s="119">
        <v>356</v>
      </c>
      <c r="F23" s="119">
        <v>26</v>
      </c>
      <c r="G23" s="119">
        <v>314</v>
      </c>
      <c r="H23" s="65">
        <f t="shared" si="2"/>
        <v>22.09375</v>
      </c>
      <c r="J23" s="62"/>
      <c r="K23" s="62"/>
      <c r="L23" s="119"/>
      <c r="M23" s="119"/>
      <c r="N23" s="119"/>
      <c r="O23" s="65"/>
      <c r="Q23" s="62">
        <f t="shared" si="1"/>
        <v>32</v>
      </c>
      <c r="R23" s="62">
        <f t="shared" si="1"/>
        <v>707</v>
      </c>
      <c r="S23" s="119">
        <f t="shared" si="1"/>
        <v>356</v>
      </c>
      <c r="T23" s="119">
        <f t="shared" si="1"/>
        <v>26</v>
      </c>
      <c r="U23" s="119">
        <f t="shared" si="1"/>
        <v>314</v>
      </c>
      <c r="V23" s="65">
        <f t="shared" si="3"/>
        <v>22.09375</v>
      </c>
    </row>
    <row r="24" spans="1:22" ht="12">
      <c r="A24" s="184"/>
      <c r="B24" s="89" t="s">
        <v>124</v>
      </c>
      <c r="C24" s="62">
        <v>21</v>
      </c>
      <c r="D24" s="62">
        <v>450</v>
      </c>
      <c r="E24" s="119">
        <v>207</v>
      </c>
      <c r="F24" s="119">
        <v>16</v>
      </c>
      <c r="G24" s="119">
        <v>165</v>
      </c>
      <c r="H24" s="65">
        <f t="shared" si="2"/>
        <v>21.428571428571427</v>
      </c>
      <c r="J24" s="62">
        <v>9</v>
      </c>
      <c r="K24" s="62">
        <v>218</v>
      </c>
      <c r="L24" s="119">
        <v>100</v>
      </c>
      <c r="M24" s="119">
        <v>1</v>
      </c>
      <c r="N24" s="119">
        <v>11</v>
      </c>
      <c r="O24" s="65">
        <f>K24/J24</f>
        <v>24.22222222222222</v>
      </c>
      <c r="Q24" s="62">
        <f t="shared" si="1"/>
        <v>30</v>
      </c>
      <c r="R24" s="62">
        <f t="shared" si="1"/>
        <v>668</v>
      </c>
      <c r="S24" s="119">
        <f t="shared" si="1"/>
        <v>307</v>
      </c>
      <c r="T24" s="119">
        <f t="shared" si="1"/>
        <v>17</v>
      </c>
      <c r="U24" s="119">
        <f t="shared" si="1"/>
        <v>176</v>
      </c>
      <c r="V24" s="65">
        <f t="shared" si="3"/>
        <v>22.266666666666666</v>
      </c>
    </row>
    <row r="25" spans="1:22" ht="12">
      <c r="A25" s="182" t="s">
        <v>78</v>
      </c>
      <c r="B25" s="182"/>
      <c r="C25" s="51">
        <f>C26+C27+C28+C29</f>
        <v>45</v>
      </c>
      <c r="D25" s="51">
        <f>D26+D27+D28+D29</f>
        <v>1010</v>
      </c>
      <c r="E25" s="51">
        <f>E26+E27+E28+E29</f>
        <v>493</v>
      </c>
      <c r="F25" s="51">
        <f>F26+F27+F28+F29</f>
        <v>31</v>
      </c>
      <c r="G25" s="51">
        <f>G26+G27+G28+G29</f>
        <v>112</v>
      </c>
      <c r="H25" s="54">
        <f t="shared" si="2"/>
        <v>22.444444444444443</v>
      </c>
      <c r="J25" s="51">
        <f>J26+J27+J28</f>
        <v>5</v>
      </c>
      <c r="K25" s="51">
        <f>K26+K27+K28</f>
        <v>60</v>
      </c>
      <c r="L25" s="51">
        <f>L26+L27+L28</f>
        <v>34</v>
      </c>
      <c r="M25" s="51">
        <f>M26+M27+M28</f>
        <v>0</v>
      </c>
      <c r="N25" s="51">
        <f>N26+N27+N28</f>
        <v>3</v>
      </c>
      <c r="O25" s="54">
        <f>K25/J25</f>
        <v>12</v>
      </c>
      <c r="Q25" s="51">
        <f>J25+C25</f>
        <v>50</v>
      </c>
      <c r="R25" s="56">
        <f>K25+D25</f>
        <v>1070</v>
      </c>
      <c r="S25" s="57">
        <f>L25+E25</f>
        <v>527</v>
      </c>
      <c r="T25" s="53">
        <f>M25+F25</f>
        <v>31</v>
      </c>
      <c r="U25" s="53">
        <f>N25+G25</f>
        <v>115</v>
      </c>
      <c r="V25" s="54">
        <f>R25/Q25</f>
        <v>21.4</v>
      </c>
    </row>
    <row r="26" spans="1:22" ht="12">
      <c r="A26" s="184"/>
      <c r="B26" s="89" t="s">
        <v>125</v>
      </c>
      <c r="C26" s="62">
        <v>6</v>
      </c>
      <c r="D26" s="62">
        <v>119</v>
      </c>
      <c r="E26" s="119">
        <v>59</v>
      </c>
      <c r="F26" s="119">
        <v>1</v>
      </c>
      <c r="G26" s="119">
        <v>7</v>
      </c>
      <c r="H26" s="65">
        <f t="shared" si="2"/>
        <v>19.833333333333332</v>
      </c>
      <c r="J26" s="62">
        <v>2</v>
      </c>
      <c r="K26" s="62">
        <v>20</v>
      </c>
      <c r="L26" s="119">
        <v>12</v>
      </c>
      <c r="M26" s="119">
        <v>0</v>
      </c>
      <c r="N26" s="119">
        <v>3</v>
      </c>
      <c r="O26" s="65">
        <f>K26/J26</f>
        <v>10</v>
      </c>
      <c r="Q26" s="62">
        <f t="shared" si="1"/>
        <v>8</v>
      </c>
      <c r="R26" s="62">
        <f t="shared" si="1"/>
        <v>139</v>
      </c>
      <c r="S26" s="119">
        <f t="shared" si="1"/>
        <v>71</v>
      </c>
      <c r="T26" s="119">
        <f t="shared" si="1"/>
        <v>1</v>
      </c>
      <c r="U26" s="119">
        <f t="shared" si="1"/>
        <v>10</v>
      </c>
      <c r="V26" s="65">
        <f t="shared" si="3"/>
        <v>17.375</v>
      </c>
    </row>
    <row r="27" spans="1:22" ht="12">
      <c r="A27" s="184"/>
      <c r="B27" s="89" t="s">
        <v>126</v>
      </c>
      <c r="C27" s="62">
        <v>9</v>
      </c>
      <c r="D27" s="62">
        <v>199</v>
      </c>
      <c r="E27" s="119">
        <v>97</v>
      </c>
      <c r="F27" s="119">
        <v>6</v>
      </c>
      <c r="G27" s="119">
        <v>14</v>
      </c>
      <c r="H27" s="65">
        <f t="shared" si="2"/>
        <v>22.11111111111111</v>
      </c>
      <c r="J27" s="62">
        <v>3</v>
      </c>
      <c r="K27" s="62">
        <v>40</v>
      </c>
      <c r="L27" s="119">
        <v>22</v>
      </c>
      <c r="M27" s="119">
        <v>0</v>
      </c>
      <c r="N27" s="119">
        <v>0</v>
      </c>
      <c r="O27" s="65">
        <f>K27/J27</f>
        <v>13.333333333333334</v>
      </c>
      <c r="Q27" s="62">
        <f t="shared" si="1"/>
        <v>12</v>
      </c>
      <c r="R27" s="62">
        <f t="shared" si="1"/>
        <v>239</v>
      </c>
      <c r="S27" s="119">
        <f t="shared" si="1"/>
        <v>119</v>
      </c>
      <c r="T27" s="119">
        <f t="shared" si="1"/>
        <v>6</v>
      </c>
      <c r="U27" s="119">
        <f t="shared" si="1"/>
        <v>14</v>
      </c>
      <c r="V27" s="65">
        <f t="shared" si="3"/>
        <v>19.916666666666668</v>
      </c>
    </row>
    <row r="28" spans="1:22" ht="12">
      <c r="A28" s="183"/>
      <c r="B28" s="89" t="s">
        <v>127</v>
      </c>
      <c r="C28" s="62">
        <v>9</v>
      </c>
      <c r="D28" s="62">
        <v>221</v>
      </c>
      <c r="E28" s="119">
        <v>113</v>
      </c>
      <c r="F28" s="119">
        <v>10</v>
      </c>
      <c r="G28" s="119">
        <v>38</v>
      </c>
      <c r="H28" s="65">
        <f t="shared" si="2"/>
        <v>24.555555555555557</v>
      </c>
      <c r="J28" s="62"/>
      <c r="K28" s="62"/>
      <c r="L28" s="119"/>
      <c r="M28" s="119"/>
      <c r="N28" s="119"/>
      <c r="O28" s="65"/>
      <c r="Q28" s="62">
        <f t="shared" si="1"/>
        <v>9</v>
      </c>
      <c r="R28" s="62">
        <f t="shared" si="1"/>
        <v>221</v>
      </c>
      <c r="S28" s="119">
        <f t="shared" si="1"/>
        <v>113</v>
      </c>
      <c r="T28" s="119">
        <f t="shared" si="1"/>
        <v>10</v>
      </c>
      <c r="U28" s="119">
        <f t="shared" si="1"/>
        <v>38</v>
      </c>
      <c r="V28" s="65">
        <f t="shared" si="3"/>
        <v>24.555555555555557</v>
      </c>
    </row>
    <row r="29" spans="1:22" ht="12">
      <c r="A29" s="184"/>
      <c r="B29" s="89" t="s">
        <v>128</v>
      </c>
      <c r="C29" s="62">
        <v>21</v>
      </c>
      <c r="D29" s="62">
        <v>471</v>
      </c>
      <c r="E29" s="119">
        <v>224</v>
      </c>
      <c r="F29" s="119">
        <v>14</v>
      </c>
      <c r="G29" s="119">
        <v>53</v>
      </c>
      <c r="H29" s="65">
        <f t="shared" si="2"/>
        <v>22.428571428571427</v>
      </c>
      <c r="J29" s="62">
        <v>8</v>
      </c>
      <c r="K29" s="62">
        <v>186</v>
      </c>
      <c r="L29" s="119">
        <v>100</v>
      </c>
      <c r="M29" s="119">
        <v>1</v>
      </c>
      <c r="N29" s="119">
        <v>4</v>
      </c>
      <c r="O29" s="65">
        <f aca="true" t="shared" si="4" ref="O29:O35">K29/J29</f>
        <v>23.25</v>
      </c>
      <c r="Q29" s="62">
        <f t="shared" si="1"/>
        <v>29</v>
      </c>
      <c r="R29" s="62">
        <f t="shared" si="1"/>
        <v>657</v>
      </c>
      <c r="S29" s="119">
        <f t="shared" si="1"/>
        <v>324</v>
      </c>
      <c r="T29" s="119">
        <f t="shared" si="1"/>
        <v>15</v>
      </c>
      <c r="U29" s="119">
        <f t="shared" si="1"/>
        <v>57</v>
      </c>
      <c r="V29" s="65">
        <f t="shared" si="3"/>
        <v>22.655172413793103</v>
      </c>
    </row>
    <row r="30" spans="1:22" ht="12">
      <c r="A30" s="182" t="s">
        <v>14</v>
      </c>
      <c r="B30" s="182"/>
      <c r="C30" s="51">
        <f>C31+C32</f>
        <v>44</v>
      </c>
      <c r="D30" s="51">
        <f>D31+D32</f>
        <v>1067</v>
      </c>
      <c r="E30" s="51">
        <f>E31+E32</f>
        <v>538</v>
      </c>
      <c r="F30" s="51">
        <f>F31+F32</f>
        <v>34</v>
      </c>
      <c r="G30" s="51">
        <f>G31+G32</f>
        <v>310</v>
      </c>
      <c r="H30" s="54">
        <f t="shared" si="2"/>
        <v>24.25</v>
      </c>
      <c r="J30" s="51">
        <f>J31+J32+J33</f>
        <v>29</v>
      </c>
      <c r="K30" s="51">
        <f>K31+K32+K33</f>
        <v>538</v>
      </c>
      <c r="L30" s="51">
        <f>L31+L32+L33</f>
        <v>270</v>
      </c>
      <c r="M30" s="51">
        <f>M31+M32+M33</f>
        <v>1</v>
      </c>
      <c r="N30" s="51">
        <f>N31+N32+N33</f>
        <v>11</v>
      </c>
      <c r="O30" s="54">
        <f t="shared" si="4"/>
        <v>18.551724137931036</v>
      </c>
      <c r="Q30" s="51">
        <f>J30+C30</f>
        <v>73</v>
      </c>
      <c r="R30" s="56">
        <f>K30+D30</f>
        <v>1605</v>
      </c>
      <c r="S30" s="57">
        <f>L30+E30</f>
        <v>808</v>
      </c>
      <c r="T30" s="53">
        <f>M30+F30</f>
        <v>35</v>
      </c>
      <c r="U30" s="53">
        <f>N30+G30</f>
        <v>321</v>
      </c>
      <c r="V30" s="54">
        <f>R30/Q30</f>
        <v>21.986301369863014</v>
      </c>
    </row>
    <row r="31" spans="1:22" ht="12">
      <c r="A31" s="183"/>
      <c r="B31" s="89" t="s">
        <v>129</v>
      </c>
      <c r="C31" s="62">
        <v>30</v>
      </c>
      <c r="D31" s="62">
        <v>727</v>
      </c>
      <c r="E31" s="119">
        <v>361</v>
      </c>
      <c r="F31" s="119">
        <v>23</v>
      </c>
      <c r="G31" s="119">
        <v>212</v>
      </c>
      <c r="H31" s="65">
        <f t="shared" si="2"/>
        <v>24.233333333333334</v>
      </c>
      <c r="J31" s="62">
        <v>3</v>
      </c>
      <c r="K31" s="62">
        <v>60</v>
      </c>
      <c r="L31" s="119">
        <v>29</v>
      </c>
      <c r="M31" s="119">
        <v>0</v>
      </c>
      <c r="N31" s="119">
        <v>1</v>
      </c>
      <c r="O31" s="65">
        <f t="shared" si="4"/>
        <v>20</v>
      </c>
      <c r="Q31" s="62">
        <f t="shared" si="1"/>
        <v>33</v>
      </c>
      <c r="R31" s="62">
        <f t="shared" si="1"/>
        <v>787</v>
      </c>
      <c r="S31" s="119">
        <f t="shared" si="1"/>
        <v>390</v>
      </c>
      <c r="T31" s="119">
        <f t="shared" si="1"/>
        <v>23</v>
      </c>
      <c r="U31" s="119">
        <f t="shared" si="1"/>
        <v>213</v>
      </c>
      <c r="V31" s="65">
        <f t="shared" si="3"/>
        <v>23.848484848484848</v>
      </c>
    </row>
    <row r="32" spans="1:22" ht="12">
      <c r="A32" s="184"/>
      <c r="B32" s="89" t="s">
        <v>130</v>
      </c>
      <c r="C32" s="62">
        <v>14</v>
      </c>
      <c r="D32" s="62">
        <v>340</v>
      </c>
      <c r="E32" s="119">
        <v>177</v>
      </c>
      <c r="F32" s="119">
        <v>11</v>
      </c>
      <c r="G32" s="119">
        <v>98</v>
      </c>
      <c r="H32" s="65">
        <f t="shared" si="2"/>
        <v>24.285714285714285</v>
      </c>
      <c r="J32" s="62">
        <v>8</v>
      </c>
      <c r="K32" s="62">
        <v>156</v>
      </c>
      <c r="L32" s="119">
        <v>69</v>
      </c>
      <c r="M32" s="119">
        <v>0</v>
      </c>
      <c r="N32" s="119">
        <v>4</v>
      </c>
      <c r="O32" s="65">
        <f t="shared" si="4"/>
        <v>19.5</v>
      </c>
      <c r="Q32" s="62">
        <f t="shared" si="1"/>
        <v>22</v>
      </c>
      <c r="R32" s="62">
        <f t="shared" si="1"/>
        <v>496</v>
      </c>
      <c r="S32" s="119">
        <f t="shared" si="1"/>
        <v>246</v>
      </c>
      <c r="T32" s="119">
        <f t="shared" si="1"/>
        <v>11</v>
      </c>
      <c r="U32" s="119">
        <f t="shared" si="1"/>
        <v>102</v>
      </c>
      <c r="V32" s="65">
        <f t="shared" si="3"/>
        <v>22.545454545454547</v>
      </c>
    </row>
    <row r="33" spans="1:22" ht="12">
      <c r="A33" s="185" t="s">
        <v>131</v>
      </c>
      <c r="B33" s="185"/>
      <c r="C33" s="57">
        <f>C19+C20+C27+C29</f>
        <v>47</v>
      </c>
      <c r="D33" s="57">
        <f>D19+D20+D27+D29</f>
        <v>1048</v>
      </c>
      <c r="E33" s="57">
        <f>E19+E20+E27+E29</f>
        <v>490</v>
      </c>
      <c r="F33" s="57">
        <f>F19+F20+F27+F29</f>
        <v>35</v>
      </c>
      <c r="G33" s="57">
        <f>G19+G20+G27+G29</f>
        <v>169</v>
      </c>
      <c r="H33" s="54">
        <f t="shared" si="2"/>
        <v>22.29787234042553</v>
      </c>
      <c r="J33" s="57">
        <f>J19+J20+J27+J29</f>
        <v>18</v>
      </c>
      <c r="K33" s="57">
        <f>K19+K20+K27+K29</f>
        <v>322</v>
      </c>
      <c r="L33" s="57">
        <f>L19+L20+L27+L29</f>
        <v>172</v>
      </c>
      <c r="M33" s="57">
        <f>M19+M20+M27+M29</f>
        <v>1</v>
      </c>
      <c r="N33" s="57">
        <f>N19+N20+N27+N29</f>
        <v>6</v>
      </c>
      <c r="O33" s="54">
        <f t="shared" si="4"/>
        <v>17.88888888888889</v>
      </c>
      <c r="Q33" s="57">
        <f>Q19+Q20+Q27+Q29</f>
        <v>65</v>
      </c>
      <c r="R33" s="57">
        <f>R19+R20+R27+R29</f>
        <v>1370</v>
      </c>
      <c r="S33" s="57">
        <f>S19+S20+S27+S29</f>
        <v>662</v>
      </c>
      <c r="T33" s="57">
        <f>T19+T20+T27+T29</f>
        <v>36</v>
      </c>
      <c r="U33" s="57">
        <f>U19+U20+U27+U29</f>
        <v>175</v>
      </c>
      <c r="V33" s="186">
        <f t="shared" si="3"/>
        <v>21.076923076923077</v>
      </c>
    </row>
    <row r="34" spans="1:22" ht="12">
      <c r="A34" s="185" t="s">
        <v>132</v>
      </c>
      <c r="B34" s="185"/>
      <c r="C34" s="57">
        <f>C10+C11+C12+C14+C15+C16+C18+C21+C23+C24+C26+C28+C31+C32</f>
        <v>248</v>
      </c>
      <c r="D34" s="57">
        <f>D10+D11+D12+D14+D15+D16+D18+D21+D23+D24+D26+D28+D31+D32</f>
        <v>5761</v>
      </c>
      <c r="E34" s="57">
        <f>E10+E11+E12+E14+E15+E16+E18+E21+E23+E24+E26+E28+E31+E32</f>
        <v>2820</v>
      </c>
      <c r="F34" s="57">
        <f>F10+F11+F12+F14+F15+F16+F18+F21+F23+F24+F26+F28+F31+F32</f>
        <v>181</v>
      </c>
      <c r="G34" s="57">
        <f>G10+G11+G12+G14+G15+G16+G18+G21+G23+G24+G26+G28+G31+G32</f>
        <v>2037</v>
      </c>
      <c r="H34" s="54">
        <f t="shared" si="2"/>
        <v>23.22983870967742</v>
      </c>
      <c r="J34" s="57">
        <f>J10+J11+J12+J14+J15+J16+J18+J21+J23+J24+J26+J28+J31+J32</f>
        <v>56</v>
      </c>
      <c r="K34" s="57">
        <f>K10+K11+K12+K14+K15+K16+K18+K21+K23+K24+K26+K28+K31+K32</f>
        <v>1107</v>
      </c>
      <c r="L34" s="57">
        <f>L10+L11+L12+L14+L15+L16+L18+L21+L23+L24+L26+L28+L31+L32</f>
        <v>538</v>
      </c>
      <c r="M34" s="57">
        <f>M10+M11+M12+M14+M15+M16+M18+M21+M23+M24+M26+M28+M31+M32</f>
        <v>7</v>
      </c>
      <c r="N34" s="57">
        <f>N10+N11+N12+N14+N15+N16+N18+N21+N23+N24+N26+N28+N31+N32</f>
        <v>63</v>
      </c>
      <c r="O34" s="54">
        <f t="shared" si="4"/>
        <v>19.767857142857142</v>
      </c>
      <c r="Q34" s="57">
        <f>Q10+Q11+Q12+Q14+Q15+Q16+Q18+Q21+Q23+Q24+Q26+Q28+Q31+Q32</f>
        <v>304</v>
      </c>
      <c r="R34" s="57">
        <f>R10+R11+R12+R14+R15+R16+R18+R21+R23+R24+R26+R28+R31+R32</f>
        <v>6868</v>
      </c>
      <c r="S34" s="57">
        <f>S10+S11+S12+S14+S15+S16+S18+S21+S23+S24+S26+S28+S31+S32</f>
        <v>3358</v>
      </c>
      <c r="T34" s="57">
        <f>T10+T11+T12+T14+T15+T16+T18+T21+T23+T24+T26+T28+T31+T32</f>
        <v>188</v>
      </c>
      <c r="U34" s="57">
        <f>U10+U11+U12+U14+U15+U16+U18+U21+U23+U24+U26+U28+U31+U32</f>
        <v>2100</v>
      </c>
      <c r="V34" s="186">
        <f>R34/Q34</f>
        <v>22.592105263157894</v>
      </c>
    </row>
    <row r="35" spans="1:22" ht="12">
      <c r="A35" s="187" t="s">
        <v>89</v>
      </c>
      <c r="B35" s="187"/>
      <c r="C35" s="76">
        <f>C33+C34</f>
        <v>295</v>
      </c>
      <c r="D35" s="76">
        <f>D33+D34</f>
        <v>6809</v>
      </c>
      <c r="E35" s="76">
        <f>E33+E34</f>
        <v>3310</v>
      </c>
      <c r="F35" s="76">
        <f>F33+F34</f>
        <v>216</v>
      </c>
      <c r="G35" s="76">
        <f>G33+G34</f>
        <v>2206</v>
      </c>
      <c r="H35" s="77">
        <f t="shared" si="2"/>
        <v>23.08135593220339</v>
      </c>
      <c r="J35" s="76">
        <f>J33+J34</f>
        <v>74</v>
      </c>
      <c r="K35" s="76">
        <f>K33+K34</f>
        <v>1429</v>
      </c>
      <c r="L35" s="76">
        <f>L33+L34</f>
        <v>710</v>
      </c>
      <c r="M35" s="76">
        <f>M33+M34</f>
        <v>8</v>
      </c>
      <c r="N35" s="76">
        <f>N33+N34</f>
        <v>69</v>
      </c>
      <c r="O35" s="77">
        <f t="shared" si="4"/>
        <v>19.31081081081081</v>
      </c>
      <c r="Q35" s="76">
        <f>Q33+Q34</f>
        <v>369</v>
      </c>
      <c r="R35" s="76">
        <f>R33+R34</f>
        <v>8238</v>
      </c>
      <c r="S35" s="76">
        <f>S33+S34</f>
        <v>4020</v>
      </c>
      <c r="T35" s="76">
        <f>T33+T34</f>
        <v>224</v>
      </c>
      <c r="U35" s="76">
        <f>U33+U34</f>
        <v>2275</v>
      </c>
      <c r="V35" s="77">
        <f>R35/Q35</f>
        <v>22.32520325203252</v>
      </c>
    </row>
    <row r="36" spans="1:22" ht="12">
      <c r="A36" s="81" t="s">
        <v>145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87" t="s">
        <v>142</v>
      </c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V9 C11:V35 C10:N10 P10:V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C35" sqref="C35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139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v>49</v>
      </c>
      <c r="D9" s="56">
        <v>1189</v>
      </c>
      <c r="E9" s="57">
        <v>593</v>
      </c>
      <c r="F9" s="53">
        <v>41</v>
      </c>
      <c r="G9" s="53">
        <v>455</v>
      </c>
      <c r="H9" s="54">
        <v>24.26530612244898</v>
      </c>
      <c r="J9" s="51">
        <v>12</v>
      </c>
      <c r="K9" s="51">
        <v>211</v>
      </c>
      <c r="L9" s="51">
        <v>109</v>
      </c>
      <c r="M9" s="51">
        <v>3</v>
      </c>
      <c r="N9" s="51">
        <v>9</v>
      </c>
      <c r="O9" s="54">
        <v>17.583333333333332</v>
      </c>
      <c r="Q9" s="51">
        <f>J9+C9</f>
        <v>61</v>
      </c>
      <c r="R9" s="56">
        <f aca="true" t="shared" si="0" ref="Q9:U35">K9+D9</f>
        <v>1400</v>
      </c>
      <c r="S9" s="57">
        <f t="shared" si="0"/>
        <v>702</v>
      </c>
      <c r="T9" s="53">
        <f t="shared" si="0"/>
        <v>44</v>
      </c>
      <c r="U9" s="53">
        <f>N9+G9</f>
        <v>464</v>
      </c>
      <c r="V9" s="54">
        <f>R9/Q9</f>
        <v>22.950819672131146</v>
      </c>
    </row>
    <row r="10" spans="1:22" ht="12">
      <c r="A10" s="89"/>
      <c r="B10" s="89" t="s">
        <v>111</v>
      </c>
      <c r="C10" s="62">
        <v>16</v>
      </c>
      <c r="D10" s="62">
        <v>388</v>
      </c>
      <c r="E10" s="119">
        <v>223</v>
      </c>
      <c r="F10" s="119">
        <v>12</v>
      </c>
      <c r="G10" s="119">
        <v>137</v>
      </c>
      <c r="H10" s="65">
        <v>24.25</v>
      </c>
      <c r="J10" s="62"/>
      <c r="K10" s="62"/>
      <c r="L10" s="119"/>
      <c r="M10" s="119"/>
      <c r="N10" s="119"/>
      <c r="O10" s="65"/>
      <c r="Q10" s="62">
        <f t="shared" si="0"/>
        <v>16</v>
      </c>
      <c r="R10" s="62">
        <f t="shared" si="0"/>
        <v>388</v>
      </c>
      <c r="S10" s="119">
        <f t="shared" si="0"/>
        <v>223</v>
      </c>
      <c r="T10" s="119">
        <f t="shared" si="0"/>
        <v>12</v>
      </c>
      <c r="U10" s="119">
        <f t="shared" si="0"/>
        <v>137</v>
      </c>
      <c r="V10" s="65">
        <f>R10/Q10</f>
        <v>24.25</v>
      </c>
    </row>
    <row r="11" spans="1:22" ht="12">
      <c r="A11" s="89"/>
      <c r="B11" s="89" t="s">
        <v>112</v>
      </c>
      <c r="C11" s="62">
        <v>21</v>
      </c>
      <c r="D11" s="62">
        <v>513</v>
      </c>
      <c r="E11" s="119">
        <v>234</v>
      </c>
      <c r="F11" s="119">
        <v>23</v>
      </c>
      <c r="G11" s="119">
        <v>194</v>
      </c>
      <c r="H11" s="65">
        <v>24.428571428571427</v>
      </c>
      <c r="J11" s="62">
        <v>8</v>
      </c>
      <c r="K11" s="62">
        <v>125</v>
      </c>
      <c r="L11" s="119">
        <v>68</v>
      </c>
      <c r="M11" s="119">
        <v>2</v>
      </c>
      <c r="N11" s="119">
        <v>8</v>
      </c>
      <c r="O11" s="65">
        <v>15.625</v>
      </c>
      <c r="Q11" s="62">
        <f t="shared" si="0"/>
        <v>29</v>
      </c>
      <c r="R11" s="62">
        <f t="shared" si="0"/>
        <v>638</v>
      </c>
      <c r="S11" s="119">
        <f t="shared" si="0"/>
        <v>302</v>
      </c>
      <c r="T11" s="119">
        <f t="shared" si="0"/>
        <v>25</v>
      </c>
      <c r="U11" s="119">
        <f t="shared" si="0"/>
        <v>202</v>
      </c>
      <c r="V11" s="65">
        <f aca="true" t="shared" si="1" ref="V11:V33">R11/Q11</f>
        <v>22</v>
      </c>
    </row>
    <row r="12" spans="1:22" ht="12">
      <c r="A12" s="89"/>
      <c r="B12" s="89" t="s">
        <v>113</v>
      </c>
      <c r="C12" s="62">
        <v>12</v>
      </c>
      <c r="D12" s="62">
        <v>288</v>
      </c>
      <c r="E12" s="119">
        <v>136</v>
      </c>
      <c r="F12" s="119">
        <v>6</v>
      </c>
      <c r="G12" s="119">
        <v>124</v>
      </c>
      <c r="H12" s="65">
        <v>24</v>
      </c>
      <c r="J12" s="62">
        <v>4</v>
      </c>
      <c r="K12" s="62">
        <v>86</v>
      </c>
      <c r="L12" s="119">
        <v>41</v>
      </c>
      <c r="M12" s="119">
        <v>1</v>
      </c>
      <c r="N12" s="119">
        <v>1</v>
      </c>
      <c r="O12" s="65">
        <v>21.5</v>
      </c>
      <c r="Q12" s="62">
        <f t="shared" si="0"/>
        <v>16</v>
      </c>
      <c r="R12" s="62">
        <f t="shared" si="0"/>
        <v>374</v>
      </c>
      <c r="S12" s="119">
        <f t="shared" si="0"/>
        <v>177</v>
      </c>
      <c r="T12" s="119">
        <f t="shared" si="0"/>
        <v>7</v>
      </c>
      <c r="U12" s="119">
        <f t="shared" si="0"/>
        <v>125</v>
      </c>
      <c r="V12" s="65">
        <f t="shared" si="1"/>
        <v>23.375</v>
      </c>
    </row>
    <row r="13" spans="1:22" ht="12">
      <c r="A13" s="182" t="s">
        <v>7</v>
      </c>
      <c r="B13" s="182"/>
      <c r="C13" s="51">
        <v>52</v>
      </c>
      <c r="D13" s="51">
        <v>1239</v>
      </c>
      <c r="E13" s="57">
        <v>643</v>
      </c>
      <c r="F13" s="57">
        <v>53</v>
      </c>
      <c r="G13" s="57">
        <v>636</v>
      </c>
      <c r="H13" s="54">
        <v>23.826923076923077</v>
      </c>
      <c r="J13" s="51">
        <v>12</v>
      </c>
      <c r="K13" s="51">
        <v>250</v>
      </c>
      <c r="L13" s="51">
        <v>104</v>
      </c>
      <c r="M13" s="51">
        <v>3</v>
      </c>
      <c r="N13" s="51">
        <v>34</v>
      </c>
      <c r="O13" s="54">
        <v>20.833333333333332</v>
      </c>
      <c r="Q13" s="51">
        <f t="shared" si="0"/>
        <v>64</v>
      </c>
      <c r="R13" s="51">
        <f t="shared" si="0"/>
        <v>1489</v>
      </c>
      <c r="S13" s="57">
        <f>L13+E13</f>
        <v>747</v>
      </c>
      <c r="T13" s="57">
        <f t="shared" si="0"/>
        <v>56</v>
      </c>
      <c r="U13" s="57">
        <f t="shared" si="0"/>
        <v>670</v>
      </c>
      <c r="V13" s="54">
        <f t="shared" si="1"/>
        <v>23.265625</v>
      </c>
    </row>
    <row r="14" spans="1:22" ht="12">
      <c r="A14" s="183"/>
      <c r="B14" s="89" t="s">
        <v>114</v>
      </c>
      <c r="C14" s="62">
        <v>27</v>
      </c>
      <c r="D14" s="62">
        <v>645</v>
      </c>
      <c r="E14" s="119">
        <v>348</v>
      </c>
      <c r="F14" s="119">
        <v>29</v>
      </c>
      <c r="G14" s="119">
        <v>355</v>
      </c>
      <c r="H14" s="65">
        <v>23.88888888888889</v>
      </c>
      <c r="J14" s="62">
        <v>6</v>
      </c>
      <c r="K14" s="62">
        <v>110</v>
      </c>
      <c r="L14" s="119">
        <v>42</v>
      </c>
      <c r="M14" s="119">
        <v>2</v>
      </c>
      <c r="N14" s="119">
        <v>25</v>
      </c>
      <c r="O14" s="65">
        <v>18.333333333333332</v>
      </c>
      <c r="Q14" s="62">
        <f t="shared" si="0"/>
        <v>33</v>
      </c>
      <c r="R14" s="62">
        <f t="shared" si="0"/>
        <v>755</v>
      </c>
      <c r="S14" s="119">
        <f t="shared" si="0"/>
        <v>390</v>
      </c>
      <c r="T14" s="119">
        <f t="shared" si="0"/>
        <v>31</v>
      </c>
      <c r="U14" s="119">
        <f t="shared" si="0"/>
        <v>380</v>
      </c>
      <c r="V14" s="65">
        <f t="shared" si="1"/>
        <v>22.87878787878788</v>
      </c>
    </row>
    <row r="15" spans="1:22" ht="12">
      <c r="A15" s="184"/>
      <c r="B15" s="89" t="s">
        <v>115</v>
      </c>
      <c r="C15" s="62">
        <v>14</v>
      </c>
      <c r="D15" s="62">
        <v>354</v>
      </c>
      <c r="E15" s="119">
        <v>176</v>
      </c>
      <c r="F15" s="119">
        <v>11</v>
      </c>
      <c r="G15" s="119">
        <v>162</v>
      </c>
      <c r="H15" s="65">
        <v>25.285714285714285</v>
      </c>
      <c r="J15" s="62">
        <v>2</v>
      </c>
      <c r="K15" s="62">
        <v>54</v>
      </c>
      <c r="L15" s="119">
        <v>23</v>
      </c>
      <c r="M15" s="119">
        <v>1</v>
      </c>
      <c r="N15" s="119">
        <v>3</v>
      </c>
      <c r="O15" s="65">
        <v>27</v>
      </c>
      <c r="Q15" s="62">
        <f t="shared" si="0"/>
        <v>16</v>
      </c>
      <c r="R15" s="62">
        <f t="shared" si="0"/>
        <v>408</v>
      </c>
      <c r="S15" s="119">
        <f t="shared" si="0"/>
        <v>199</v>
      </c>
      <c r="T15" s="119">
        <f t="shared" si="0"/>
        <v>12</v>
      </c>
      <c r="U15" s="119">
        <f t="shared" si="0"/>
        <v>165</v>
      </c>
      <c r="V15" s="65">
        <f t="shared" si="1"/>
        <v>25.5</v>
      </c>
    </row>
    <row r="16" spans="1:22" ht="12">
      <c r="A16" s="184"/>
      <c r="B16" s="89" t="s">
        <v>116</v>
      </c>
      <c r="C16" s="62">
        <v>11</v>
      </c>
      <c r="D16" s="62">
        <v>240</v>
      </c>
      <c r="E16" s="119">
        <v>119</v>
      </c>
      <c r="F16" s="119">
        <v>13</v>
      </c>
      <c r="G16" s="119">
        <v>119</v>
      </c>
      <c r="H16" s="65">
        <v>21.818181818181817</v>
      </c>
      <c r="J16" s="62">
        <v>4</v>
      </c>
      <c r="K16" s="62">
        <v>86</v>
      </c>
      <c r="L16" s="119">
        <v>39</v>
      </c>
      <c r="M16" s="119">
        <v>0</v>
      </c>
      <c r="N16" s="119">
        <v>6</v>
      </c>
      <c r="O16" s="65">
        <v>21.5</v>
      </c>
      <c r="Q16" s="62">
        <f t="shared" si="0"/>
        <v>15</v>
      </c>
      <c r="R16" s="62">
        <f t="shared" si="0"/>
        <v>326</v>
      </c>
      <c r="S16" s="119">
        <f t="shared" si="0"/>
        <v>158</v>
      </c>
      <c r="T16" s="119">
        <f t="shared" si="0"/>
        <v>13</v>
      </c>
      <c r="U16" s="119">
        <f t="shared" si="0"/>
        <v>125</v>
      </c>
      <c r="V16" s="65">
        <f t="shared" si="1"/>
        <v>21.733333333333334</v>
      </c>
    </row>
    <row r="17" spans="1:22" ht="12">
      <c r="A17" s="182" t="s">
        <v>117</v>
      </c>
      <c r="B17" s="182"/>
      <c r="C17" s="51">
        <v>52</v>
      </c>
      <c r="D17" s="51">
        <v>1189</v>
      </c>
      <c r="E17" s="57">
        <v>585</v>
      </c>
      <c r="F17" s="57">
        <v>28</v>
      </c>
      <c r="G17" s="57">
        <v>287</v>
      </c>
      <c r="H17" s="54">
        <v>22.865384615384617</v>
      </c>
      <c r="J17" s="51">
        <v>19</v>
      </c>
      <c r="K17" s="51">
        <v>303</v>
      </c>
      <c r="L17" s="51">
        <v>163</v>
      </c>
      <c r="M17" s="51">
        <v>2</v>
      </c>
      <c r="N17" s="51">
        <v>18</v>
      </c>
      <c r="O17" s="54">
        <v>15.947368421052632</v>
      </c>
      <c r="Q17" s="51">
        <f t="shared" si="0"/>
        <v>71</v>
      </c>
      <c r="R17" s="51">
        <f t="shared" si="0"/>
        <v>1492</v>
      </c>
      <c r="S17" s="57">
        <f t="shared" si="0"/>
        <v>748</v>
      </c>
      <c r="T17" s="57">
        <f t="shared" si="0"/>
        <v>30</v>
      </c>
      <c r="U17" s="57">
        <f t="shared" si="0"/>
        <v>305</v>
      </c>
      <c r="V17" s="54">
        <f t="shared" si="1"/>
        <v>21.014084507042252</v>
      </c>
    </row>
    <row r="18" spans="1:22" ht="12">
      <c r="A18" s="184"/>
      <c r="B18" s="89" t="s">
        <v>118</v>
      </c>
      <c r="C18" s="62">
        <v>19</v>
      </c>
      <c r="D18" s="62">
        <v>445</v>
      </c>
      <c r="E18" s="119">
        <v>223</v>
      </c>
      <c r="F18" s="119">
        <v>12</v>
      </c>
      <c r="G18" s="119">
        <v>82</v>
      </c>
      <c r="H18" s="65">
        <v>23.42105263157895</v>
      </c>
      <c r="J18" s="62">
        <v>3</v>
      </c>
      <c r="K18" s="62">
        <v>57</v>
      </c>
      <c r="L18" s="119">
        <v>31</v>
      </c>
      <c r="M18" s="119">
        <v>0</v>
      </c>
      <c r="N18" s="119">
        <v>2</v>
      </c>
      <c r="O18" s="65">
        <v>19</v>
      </c>
      <c r="Q18" s="62">
        <f t="shared" si="0"/>
        <v>22</v>
      </c>
      <c r="R18" s="62">
        <f t="shared" si="0"/>
        <v>502</v>
      </c>
      <c r="S18" s="119">
        <f t="shared" si="0"/>
        <v>254</v>
      </c>
      <c r="T18" s="119">
        <f t="shared" si="0"/>
        <v>12</v>
      </c>
      <c r="U18" s="119">
        <f t="shared" si="0"/>
        <v>84</v>
      </c>
      <c r="V18" s="65">
        <f t="shared" si="1"/>
        <v>22.818181818181817</v>
      </c>
    </row>
    <row r="19" spans="1:22" ht="12">
      <c r="A19" s="184"/>
      <c r="B19" s="89" t="s">
        <v>119</v>
      </c>
      <c r="C19" s="62">
        <v>9</v>
      </c>
      <c r="D19" s="62">
        <v>207</v>
      </c>
      <c r="E19" s="119">
        <v>91</v>
      </c>
      <c r="F19" s="119">
        <v>5</v>
      </c>
      <c r="G19" s="119">
        <v>48</v>
      </c>
      <c r="H19" s="65">
        <v>23</v>
      </c>
      <c r="J19" s="62">
        <v>6</v>
      </c>
      <c r="K19" s="62">
        <v>76</v>
      </c>
      <c r="L19" s="119">
        <v>49</v>
      </c>
      <c r="M19" s="119">
        <v>0</v>
      </c>
      <c r="N19" s="119">
        <v>4</v>
      </c>
      <c r="O19" s="65">
        <v>12.666666666666666</v>
      </c>
      <c r="Q19" s="62">
        <f t="shared" si="0"/>
        <v>15</v>
      </c>
      <c r="R19" s="62">
        <f t="shared" si="0"/>
        <v>283</v>
      </c>
      <c r="S19" s="119">
        <f t="shared" si="0"/>
        <v>140</v>
      </c>
      <c r="T19" s="119">
        <f t="shared" si="0"/>
        <v>5</v>
      </c>
      <c r="U19" s="119">
        <f t="shared" si="0"/>
        <v>52</v>
      </c>
      <c r="V19" s="65">
        <f t="shared" si="1"/>
        <v>18.866666666666667</v>
      </c>
    </row>
    <row r="20" spans="1:22" ht="12">
      <c r="A20" s="183"/>
      <c r="B20" s="89" t="s">
        <v>120</v>
      </c>
      <c r="C20" s="62">
        <v>8</v>
      </c>
      <c r="D20" s="62">
        <v>179</v>
      </c>
      <c r="E20" s="119">
        <v>87</v>
      </c>
      <c r="F20" s="119">
        <v>6</v>
      </c>
      <c r="G20" s="119">
        <v>57</v>
      </c>
      <c r="H20" s="65">
        <v>22.375</v>
      </c>
      <c r="J20" s="62">
        <v>3</v>
      </c>
      <c r="K20" s="62">
        <v>41</v>
      </c>
      <c r="L20" s="119">
        <v>21</v>
      </c>
      <c r="M20" s="119">
        <v>0</v>
      </c>
      <c r="N20" s="119">
        <v>2</v>
      </c>
      <c r="O20" s="65">
        <v>13.666666666666666</v>
      </c>
      <c r="Q20" s="62">
        <f t="shared" si="0"/>
        <v>11</v>
      </c>
      <c r="R20" s="62">
        <f t="shared" si="0"/>
        <v>220</v>
      </c>
      <c r="S20" s="119">
        <f t="shared" si="0"/>
        <v>108</v>
      </c>
      <c r="T20" s="119">
        <f t="shared" si="0"/>
        <v>6</v>
      </c>
      <c r="U20" s="119">
        <f t="shared" si="0"/>
        <v>59</v>
      </c>
      <c r="V20" s="65">
        <f t="shared" si="1"/>
        <v>20</v>
      </c>
    </row>
    <row r="21" spans="1:22" ht="12">
      <c r="A21" s="183"/>
      <c r="B21" s="89" t="s">
        <v>121</v>
      </c>
      <c r="C21" s="62">
        <v>16</v>
      </c>
      <c r="D21" s="62">
        <v>358</v>
      </c>
      <c r="E21" s="119">
        <v>184</v>
      </c>
      <c r="F21" s="119">
        <v>5</v>
      </c>
      <c r="G21" s="119">
        <v>100</v>
      </c>
      <c r="H21" s="65">
        <v>22.375</v>
      </c>
      <c r="J21" s="62">
        <v>7</v>
      </c>
      <c r="K21" s="62">
        <v>129</v>
      </c>
      <c r="L21" s="119">
        <v>62</v>
      </c>
      <c r="M21" s="119">
        <v>2</v>
      </c>
      <c r="N21" s="119">
        <v>10</v>
      </c>
      <c r="O21" s="65">
        <v>18.428571428571427</v>
      </c>
      <c r="Q21" s="62">
        <f t="shared" si="0"/>
        <v>23</v>
      </c>
      <c r="R21" s="62">
        <f t="shared" si="0"/>
        <v>487</v>
      </c>
      <c r="S21" s="119">
        <f t="shared" si="0"/>
        <v>246</v>
      </c>
      <c r="T21" s="119">
        <f t="shared" si="0"/>
        <v>7</v>
      </c>
      <c r="U21" s="119">
        <f t="shared" si="0"/>
        <v>110</v>
      </c>
      <c r="V21" s="65">
        <f t="shared" si="1"/>
        <v>21.17391304347826</v>
      </c>
    </row>
    <row r="22" spans="1:22" ht="12">
      <c r="A22" s="181" t="s">
        <v>122</v>
      </c>
      <c r="B22" s="181"/>
      <c r="C22" s="51">
        <v>53</v>
      </c>
      <c r="D22" s="51">
        <v>1203</v>
      </c>
      <c r="E22" s="57">
        <v>570</v>
      </c>
      <c r="F22" s="57">
        <v>48</v>
      </c>
      <c r="G22" s="57">
        <v>495</v>
      </c>
      <c r="H22" s="54">
        <v>22.69811320754717</v>
      </c>
      <c r="J22" s="51">
        <v>9</v>
      </c>
      <c r="K22" s="51">
        <v>218</v>
      </c>
      <c r="L22" s="51">
        <v>98</v>
      </c>
      <c r="M22" s="51">
        <v>1</v>
      </c>
      <c r="N22" s="51">
        <v>7</v>
      </c>
      <c r="O22" s="54">
        <v>24.22222222222222</v>
      </c>
      <c r="Q22" s="51">
        <f t="shared" si="0"/>
        <v>62</v>
      </c>
      <c r="R22" s="51">
        <f t="shared" si="0"/>
        <v>1421</v>
      </c>
      <c r="S22" s="57">
        <f t="shared" si="0"/>
        <v>668</v>
      </c>
      <c r="T22" s="57">
        <f t="shared" si="0"/>
        <v>49</v>
      </c>
      <c r="U22" s="57">
        <f t="shared" si="0"/>
        <v>502</v>
      </c>
      <c r="V22" s="54">
        <f t="shared" si="1"/>
        <v>22.919354838709676</v>
      </c>
    </row>
    <row r="23" spans="1:22" ht="12">
      <c r="A23" s="184"/>
      <c r="B23" s="89" t="s">
        <v>123</v>
      </c>
      <c r="C23" s="62">
        <v>28</v>
      </c>
      <c r="D23" s="62">
        <v>644</v>
      </c>
      <c r="E23" s="119">
        <v>315</v>
      </c>
      <c r="F23" s="119">
        <v>26</v>
      </c>
      <c r="G23" s="119">
        <v>282</v>
      </c>
      <c r="H23" s="65">
        <v>23</v>
      </c>
      <c r="J23" s="62">
        <v>0</v>
      </c>
      <c r="K23" s="62">
        <v>0</v>
      </c>
      <c r="L23" s="119">
        <v>0</v>
      </c>
      <c r="M23" s="119">
        <v>0</v>
      </c>
      <c r="N23" s="119">
        <v>0</v>
      </c>
      <c r="O23" s="65"/>
      <c r="Q23" s="62">
        <f t="shared" si="0"/>
        <v>28</v>
      </c>
      <c r="R23" s="62">
        <f t="shared" si="0"/>
        <v>644</v>
      </c>
      <c r="S23" s="119">
        <f t="shared" si="0"/>
        <v>315</v>
      </c>
      <c r="T23" s="119">
        <f t="shared" si="0"/>
        <v>26</v>
      </c>
      <c r="U23" s="119">
        <f t="shared" si="0"/>
        <v>282</v>
      </c>
      <c r="V23" s="65">
        <f t="shared" si="1"/>
        <v>23</v>
      </c>
    </row>
    <row r="24" spans="1:22" ht="12">
      <c r="A24" s="184"/>
      <c r="B24" s="89" t="s">
        <v>124</v>
      </c>
      <c r="C24" s="62">
        <v>25</v>
      </c>
      <c r="D24" s="62">
        <v>559</v>
      </c>
      <c r="E24" s="119">
        <v>255</v>
      </c>
      <c r="F24" s="119">
        <v>22</v>
      </c>
      <c r="G24" s="119">
        <v>213</v>
      </c>
      <c r="H24" s="65">
        <v>22.36</v>
      </c>
      <c r="J24" s="62">
        <v>9</v>
      </c>
      <c r="K24" s="62">
        <v>218</v>
      </c>
      <c r="L24" s="119">
        <v>98</v>
      </c>
      <c r="M24" s="119">
        <v>1</v>
      </c>
      <c r="N24" s="119">
        <v>7</v>
      </c>
      <c r="O24" s="65">
        <v>24.22222222222222</v>
      </c>
      <c r="Q24" s="62">
        <f t="shared" si="0"/>
        <v>34</v>
      </c>
      <c r="R24" s="62">
        <f t="shared" si="0"/>
        <v>777</v>
      </c>
      <c r="S24" s="119">
        <f t="shared" si="0"/>
        <v>353</v>
      </c>
      <c r="T24" s="119">
        <f t="shared" si="0"/>
        <v>23</v>
      </c>
      <c r="U24" s="119">
        <f t="shared" si="0"/>
        <v>220</v>
      </c>
      <c r="V24" s="65">
        <f t="shared" si="1"/>
        <v>22.852941176470587</v>
      </c>
    </row>
    <row r="25" spans="1:22" ht="12">
      <c r="A25" s="182" t="s">
        <v>78</v>
      </c>
      <c r="B25" s="182"/>
      <c r="C25" s="51">
        <v>45</v>
      </c>
      <c r="D25" s="51">
        <v>1049</v>
      </c>
      <c r="E25" s="57">
        <v>510</v>
      </c>
      <c r="F25" s="57">
        <v>40</v>
      </c>
      <c r="G25" s="57">
        <v>147</v>
      </c>
      <c r="H25" s="54">
        <v>23.31111111111111</v>
      </c>
      <c r="J25" s="51">
        <v>15</v>
      </c>
      <c r="K25" s="51">
        <v>283</v>
      </c>
      <c r="L25" s="51">
        <v>125</v>
      </c>
      <c r="M25" s="51">
        <v>3</v>
      </c>
      <c r="N25" s="51">
        <v>13</v>
      </c>
      <c r="O25" s="54">
        <v>18.866666666666667</v>
      </c>
      <c r="Q25" s="51">
        <f t="shared" si="0"/>
        <v>60</v>
      </c>
      <c r="R25" s="51">
        <f t="shared" si="0"/>
        <v>1332</v>
      </c>
      <c r="S25" s="57">
        <f t="shared" si="0"/>
        <v>635</v>
      </c>
      <c r="T25" s="57">
        <f t="shared" si="0"/>
        <v>43</v>
      </c>
      <c r="U25" s="57">
        <f t="shared" si="0"/>
        <v>160</v>
      </c>
      <c r="V25" s="54">
        <f t="shared" si="1"/>
        <v>22.2</v>
      </c>
    </row>
    <row r="26" spans="1:22" ht="12">
      <c r="A26" s="184"/>
      <c r="B26" s="89" t="s">
        <v>125</v>
      </c>
      <c r="C26" s="62">
        <v>6</v>
      </c>
      <c r="D26" s="62">
        <v>126</v>
      </c>
      <c r="E26" s="119">
        <v>62</v>
      </c>
      <c r="F26" s="119">
        <v>4</v>
      </c>
      <c r="G26" s="119">
        <v>6</v>
      </c>
      <c r="H26" s="65">
        <v>21</v>
      </c>
      <c r="J26" s="62">
        <v>2</v>
      </c>
      <c r="K26" s="62">
        <v>23</v>
      </c>
      <c r="L26" s="119">
        <v>13</v>
      </c>
      <c r="M26" s="119">
        <v>1</v>
      </c>
      <c r="N26" s="119">
        <v>4</v>
      </c>
      <c r="O26" s="65">
        <v>11.5</v>
      </c>
      <c r="Q26" s="62">
        <f t="shared" si="0"/>
        <v>8</v>
      </c>
      <c r="R26" s="62">
        <f t="shared" si="0"/>
        <v>149</v>
      </c>
      <c r="S26" s="119">
        <f t="shared" si="0"/>
        <v>75</v>
      </c>
      <c r="T26" s="119">
        <f t="shared" si="0"/>
        <v>5</v>
      </c>
      <c r="U26" s="119">
        <f t="shared" si="0"/>
        <v>10</v>
      </c>
      <c r="V26" s="65">
        <f t="shared" si="1"/>
        <v>18.625</v>
      </c>
    </row>
    <row r="27" spans="1:22" ht="12">
      <c r="A27" s="184"/>
      <c r="B27" s="89" t="s">
        <v>126</v>
      </c>
      <c r="C27" s="62">
        <v>9</v>
      </c>
      <c r="D27" s="62">
        <v>211</v>
      </c>
      <c r="E27" s="119">
        <v>106</v>
      </c>
      <c r="F27" s="119">
        <v>7</v>
      </c>
      <c r="G27" s="119">
        <v>20</v>
      </c>
      <c r="H27" s="65">
        <v>23.444444444444443</v>
      </c>
      <c r="J27" s="62">
        <v>3</v>
      </c>
      <c r="K27" s="62">
        <v>47</v>
      </c>
      <c r="L27" s="119">
        <v>21</v>
      </c>
      <c r="M27" s="119">
        <v>0</v>
      </c>
      <c r="N27" s="119">
        <v>0</v>
      </c>
      <c r="O27" s="65">
        <v>15.666666666666666</v>
      </c>
      <c r="Q27" s="62">
        <f t="shared" si="0"/>
        <v>12</v>
      </c>
      <c r="R27" s="62">
        <f t="shared" si="0"/>
        <v>258</v>
      </c>
      <c r="S27" s="119">
        <f t="shared" si="0"/>
        <v>127</v>
      </c>
      <c r="T27" s="119">
        <f t="shared" si="0"/>
        <v>7</v>
      </c>
      <c r="U27" s="119">
        <f t="shared" si="0"/>
        <v>20</v>
      </c>
      <c r="V27" s="65">
        <f t="shared" si="1"/>
        <v>21.5</v>
      </c>
    </row>
    <row r="28" spans="1:22" ht="12">
      <c r="A28" s="183"/>
      <c r="B28" s="89" t="s">
        <v>127</v>
      </c>
      <c r="C28" s="62">
        <v>9</v>
      </c>
      <c r="D28" s="62">
        <v>218</v>
      </c>
      <c r="E28" s="119">
        <v>109</v>
      </c>
      <c r="F28" s="119">
        <v>14</v>
      </c>
      <c r="G28" s="119">
        <v>44</v>
      </c>
      <c r="H28" s="65">
        <v>24.22222222222222</v>
      </c>
      <c r="J28" s="62">
        <v>0</v>
      </c>
      <c r="K28" s="62">
        <v>0</v>
      </c>
      <c r="L28" s="119">
        <v>0</v>
      </c>
      <c r="M28" s="119">
        <v>0</v>
      </c>
      <c r="N28" s="119">
        <v>0</v>
      </c>
      <c r="O28" s="65"/>
      <c r="Q28" s="62">
        <f t="shared" si="0"/>
        <v>9</v>
      </c>
      <c r="R28" s="62">
        <f t="shared" si="0"/>
        <v>218</v>
      </c>
      <c r="S28" s="119">
        <f t="shared" si="0"/>
        <v>109</v>
      </c>
      <c r="T28" s="119">
        <f t="shared" si="0"/>
        <v>14</v>
      </c>
      <c r="U28" s="119">
        <f t="shared" si="0"/>
        <v>44</v>
      </c>
      <c r="V28" s="65">
        <f t="shared" si="1"/>
        <v>24.22222222222222</v>
      </c>
    </row>
    <row r="29" spans="1:22" ht="12">
      <c r="A29" s="184"/>
      <c r="B29" s="89" t="s">
        <v>128</v>
      </c>
      <c r="C29" s="62">
        <v>21</v>
      </c>
      <c r="D29" s="62">
        <v>494</v>
      </c>
      <c r="E29" s="119">
        <v>233</v>
      </c>
      <c r="F29" s="119">
        <v>15</v>
      </c>
      <c r="G29" s="119">
        <v>77</v>
      </c>
      <c r="H29" s="65">
        <v>23.523809523809526</v>
      </c>
      <c r="J29" s="62">
        <v>10</v>
      </c>
      <c r="K29" s="62">
        <v>213</v>
      </c>
      <c r="L29" s="119">
        <v>91</v>
      </c>
      <c r="M29" s="119">
        <v>2</v>
      </c>
      <c r="N29" s="119">
        <v>9</v>
      </c>
      <c r="O29" s="65">
        <v>21.3</v>
      </c>
      <c r="Q29" s="62">
        <f t="shared" si="0"/>
        <v>31</v>
      </c>
      <c r="R29" s="62">
        <f t="shared" si="0"/>
        <v>707</v>
      </c>
      <c r="S29" s="119">
        <f t="shared" si="0"/>
        <v>324</v>
      </c>
      <c r="T29" s="119">
        <f t="shared" si="0"/>
        <v>17</v>
      </c>
      <c r="U29" s="119">
        <f t="shared" si="0"/>
        <v>86</v>
      </c>
      <c r="V29" s="65">
        <f t="shared" si="1"/>
        <v>22.806451612903224</v>
      </c>
    </row>
    <row r="30" spans="1:22" ht="12">
      <c r="A30" s="182" t="s">
        <v>14</v>
      </c>
      <c r="B30" s="182"/>
      <c r="C30" s="51">
        <v>44</v>
      </c>
      <c r="D30" s="51">
        <v>1072</v>
      </c>
      <c r="E30" s="57">
        <v>512</v>
      </c>
      <c r="F30" s="57">
        <v>31</v>
      </c>
      <c r="G30" s="57">
        <v>323</v>
      </c>
      <c r="H30" s="54">
        <v>24.363636363636363</v>
      </c>
      <c r="J30" s="51">
        <v>13</v>
      </c>
      <c r="K30" s="51">
        <v>241</v>
      </c>
      <c r="L30" s="51">
        <v>116</v>
      </c>
      <c r="M30" s="51">
        <v>0</v>
      </c>
      <c r="N30" s="51">
        <v>12</v>
      </c>
      <c r="O30" s="54">
        <v>18.53846153846154</v>
      </c>
      <c r="Q30" s="51">
        <f t="shared" si="0"/>
        <v>57</v>
      </c>
      <c r="R30" s="51">
        <f t="shared" si="0"/>
        <v>1313</v>
      </c>
      <c r="S30" s="57">
        <f t="shared" si="0"/>
        <v>628</v>
      </c>
      <c r="T30" s="57">
        <f t="shared" si="0"/>
        <v>31</v>
      </c>
      <c r="U30" s="57">
        <f t="shared" si="0"/>
        <v>335</v>
      </c>
      <c r="V30" s="54">
        <f t="shared" si="1"/>
        <v>23.035087719298247</v>
      </c>
    </row>
    <row r="31" spans="1:22" ht="12">
      <c r="A31" s="183"/>
      <c r="B31" s="89" t="s">
        <v>129</v>
      </c>
      <c r="C31" s="62">
        <v>30</v>
      </c>
      <c r="D31" s="62">
        <v>725</v>
      </c>
      <c r="E31" s="119">
        <v>342</v>
      </c>
      <c r="F31" s="119">
        <v>16</v>
      </c>
      <c r="G31" s="119">
        <v>212</v>
      </c>
      <c r="H31" s="65">
        <v>24.166666666666668</v>
      </c>
      <c r="J31" s="62">
        <v>5</v>
      </c>
      <c r="K31" s="62">
        <v>88</v>
      </c>
      <c r="L31" s="119">
        <v>41</v>
      </c>
      <c r="M31" s="119">
        <v>0</v>
      </c>
      <c r="N31" s="119">
        <v>8</v>
      </c>
      <c r="O31" s="65">
        <v>17.6</v>
      </c>
      <c r="Q31" s="62">
        <f t="shared" si="0"/>
        <v>35</v>
      </c>
      <c r="R31" s="62">
        <f t="shared" si="0"/>
        <v>813</v>
      </c>
      <c r="S31" s="119">
        <f t="shared" si="0"/>
        <v>383</v>
      </c>
      <c r="T31" s="119">
        <f t="shared" si="0"/>
        <v>16</v>
      </c>
      <c r="U31" s="119">
        <f t="shared" si="0"/>
        <v>220</v>
      </c>
      <c r="V31" s="65">
        <f t="shared" si="1"/>
        <v>23.228571428571428</v>
      </c>
    </row>
    <row r="32" spans="1:22" ht="12">
      <c r="A32" s="184"/>
      <c r="B32" s="89" t="s">
        <v>130</v>
      </c>
      <c r="C32" s="62">
        <v>14</v>
      </c>
      <c r="D32" s="62">
        <v>347</v>
      </c>
      <c r="E32" s="119">
        <v>170</v>
      </c>
      <c r="F32" s="119">
        <v>15</v>
      </c>
      <c r="G32" s="119">
        <v>111</v>
      </c>
      <c r="H32" s="65">
        <v>24.785714285714285</v>
      </c>
      <c r="J32" s="62">
        <v>8</v>
      </c>
      <c r="K32" s="62">
        <v>153</v>
      </c>
      <c r="L32" s="119">
        <v>75</v>
      </c>
      <c r="M32" s="119">
        <v>0</v>
      </c>
      <c r="N32" s="119">
        <v>4</v>
      </c>
      <c r="O32" s="65">
        <v>19.125</v>
      </c>
      <c r="Q32" s="62">
        <f t="shared" si="0"/>
        <v>22</v>
      </c>
      <c r="R32" s="62">
        <f t="shared" si="0"/>
        <v>500</v>
      </c>
      <c r="S32" s="119">
        <f t="shared" si="0"/>
        <v>245</v>
      </c>
      <c r="T32" s="119">
        <f t="shared" si="0"/>
        <v>15</v>
      </c>
      <c r="U32" s="119">
        <f t="shared" si="0"/>
        <v>115</v>
      </c>
      <c r="V32" s="65">
        <f t="shared" si="1"/>
        <v>22.727272727272727</v>
      </c>
    </row>
    <row r="33" spans="1:22" ht="12">
      <c r="A33" s="185" t="s">
        <v>131</v>
      </c>
      <c r="B33" s="185"/>
      <c r="C33" s="57">
        <v>35</v>
      </c>
      <c r="D33" s="57">
        <v>815</v>
      </c>
      <c r="E33" s="57">
        <v>393</v>
      </c>
      <c r="F33" s="57">
        <v>32</v>
      </c>
      <c r="G33" s="57">
        <v>169</v>
      </c>
      <c r="H33" s="186">
        <v>23.285714285714285</v>
      </c>
      <c r="J33" s="57">
        <v>12</v>
      </c>
      <c r="K33" s="57">
        <v>164</v>
      </c>
      <c r="L33" s="57">
        <v>91</v>
      </c>
      <c r="M33" s="57">
        <v>0</v>
      </c>
      <c r="N33" s="57">
        <v>6</v>
      </c>
      <c r="O33" s="186">
        <v>13.666666666666666</v>
      </c>
      <c r="Q33" s="57">
        <f t="shared" si="0"/>
        <v>47</v>
      </c>
      <c r="R33" s="57">
        <f t="shared" si="0"/>
        <v>979</v>
      </c>
      <c r="S33" s="57">
        <f t="shared" si="0"/>
        <v>484</v>
      </c>
      <c r="T33" s="57">
        <f t="shared" si="0"/>
        <v>32</v>
      </c>
      <c r="U33" s="57">
        <f t="shared" si="0"/>
        <v>175</v>
      </c>
      <c r="V33" s="186">
        <f t="shared" si="1"/>
        <v>20.829787234042552</v>
      </c>
    </row>
    <row r="34" spans="1:22" ht="12">
      <c r="A34" s="185" t="s">
        <v>132</v>
      </c>
      <c r="B34" s="185"/>
      <c r="C34" s="57">
        <v>260</v>
      </c>
      <c r="D34" s="57">
        <v>6126</v>
      </c>
      <c r="E34" s="57">
        <v>3020</v>
      </c>
      <c r="F34" s="57">
        <v>209</v>
      </c>
      <c r="G34" s="57">
        <v>2174</v>
      </c>
      <c r="H34" s="186">
        <v>23.56153846153846</v>
      </c>
      <c r="J34" s="57">
        <v>68</v>
      </c>
      <c r="K34" s="57">
        <v>1342</v>
      </c>
      <c r="L34" s="57">
        <v>624</v>
      </c>
      <c r="M34" s="57">
        <v>12</v>
      </c>
      <c r="N34" s="57">
        <v>87</v>
      </c>
      <c r="O34" s="186">
        <v>19.735294117647058</v>
      </c>
      <c r="Q34" s="57">
        <f t="shared" si="0"/>
        <v>328</v>
      </c>
      <c r="R34" s="57">
        <f t="shared" si="0"/>
        <v>7468</v>
      </c>
      <c r="S34" s="57">
        <f t="shared" si="0"/>
        <v>3644</v>
      </c>
      <c r="T34" s="57">
        <f t="shared" si="0"/>
        <v>221</v>
      </c>
      <c r="U34" s="57">
        <f t="shared" si="0"/>
        <v>2261</v>
      </c>
      <c r="V34" s="186">
        <f>R34/Q34</f>
        <v>22.76829268292683</v>
      </c>
    </row>
    <row r="35" spans="1:22" ht="12">
      <c r="A35" s="187" t="s">
        <v>89</v>
      </c>
      <c r="B35" s="187"/>
      <c r="C35" s="76">
        <v>295</v>
      </c>
      <c r="D35" s="76">
        <v>6941</v>
      </c>
      <c r="E35" s="77">
        <v>3413</v>
      </c>
      <c r="F35" s="77">
        <v>241</v>
      </c>
      <c r="G35" s="77">
        <v>2343</v>
      </c>
      <c r="H35" s="78">
        <v>23.528813559322035</v>
      </c>
      <c r="J35" s="76">
        <v>80</v>
      </c>
      <c r="K35" s="76">
        <v>1506</v>
      </c>
      <c r="L35" s="76">
        <v>715</v>
      </c>
      <c r="M35" s="76">
        <v>12</v>
      </c>
      <c r="N35" s="76">
        <v>93</v>
      </c>
      <c r="O35" s="78">
        <v>18.825</v>
      </c>
      <c r="Q35" s="76">
        <f t="shared" si="0"/>
        <v>375</v>
      </c>
      <c r="R35" s="76">
        <f t="shared" si="0"/>
        <v>8447</v>
      </c>
      <c r="S35" s="77">
        <f t="shared" si="0"/>
        <v>4128</v>
      </c>
      <c r="T35" s="77">
        <f t="shared" si="0"/>
        <v>253</v>
      </c>
      <c r="U35" s="77">
        <f t="shared" si="0"/>
        <v>2436</v>
      </c>
      <c r="V35" s="78">
        <f>R35/Q35</f>
        <v>22.525333333333332</v>
      </c>
    </row>
    <row r="36" spans="1:22" ht="12">
      <c r="A36" s="81" t="s">
        <v>141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87" t="s">
        <v>142</v>
      </c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E8:V8 E10:P12 E9:P9 E14:P35 E13:P13 P1" numberStoredAsText="1"/>
    <ignoredError sqref="T13:V13 Q13:R13 Q14:V35 R9:V9 Q10:V12" numberStoredAsText="1" unlockedFormula="1"/>
    <ignoredError sqref="Q9 S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38" sqref="A38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138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SUM(C10:C12)</f>
        <v>49</v>
      </c>
      <c r="D9" s="51">
        <f>SUM(D10:D12)</f>
        <v>1218</v>
      </c>
      <c r="E9" s="51">
        <f>SUM(E10:E12)</f>
        <v>607</v>
      </c>
      <c r="F9" s="51">
        <f>SUM(F10:F12)</f>
        <v>46</v>
      </c>
      <c r="G9" s="51">
        <f>SUM(G10:G12)</f>
        <v>421</v>
      </c>
      <c r="H9" s="54">
        <f>D9/C9</f>
        <v>24.857142857142858</v>
      </c>
      <c r="J9" s="51">
        <f>SUM(J10:J12)</f>
        <v>12</v>
      </c>
      <c r="K9" s="51">
        <f>SUM(K10:K12)</f>
        <v>226</v>
      </c>
      <c r="L9" s="51">
        <f>SUM(L10:L12)</f>
        <v>116</v>
      </c>
      <c r="M9" s="51">
        <f>SUM(M10:M12)</f>
        <v>4</v>
      </c>
      <c r="N9" s="51">
        <f>SUM(N10:N12)</f>
        <v>12</v>
      </c>
      <c r="O9" s="54">
        <f>K9/J9</f>
        <v>18.833333333333332</v>
      </c>
      <c r="Q9" s="51">
        <f aca="true" t="shared" si="0" ref="Q9:U35">J9+C9</f>
        <v>61</v>
      </c>
      <c r="R9" s="56">
        <f t="shared" si="0"/>
        <v>1444</v>
      </c>
      <c r="S9" s="57">
        <f t="shared" si="0"/>
        <v>723</v>
      </c>
      <c r="T9" s="53">
        <f t="shared" si="0"/>
        <v>50</v>
      </c>
      <c r="U9" s="53">
        <f>N9+G9</f>
        <v>433</v>
      </c>
      <c r="V9" s="54">
        <f>R9/Q9</f>
        <v>23.672131147540984</v>
      </c>
    </row>
    <row r="10" spans="1:22" ht="12">
      <c r="A10" s="89"/>
      <c r="B10" s="89" t="s">
        <v>111</v>
      </c>
      <c r="C10" s="62">
        <v>16</v>
      </c>
      <c r="D10" s="62">
        <v>401</v>
      </c>
      <c r="E10" s="119">
        <v>223</v>
      </c>
      <c r="F10" s="119">
        <v>12</v>
      </c>
      <c r="G10" s="119">
        <v>132</v>
      </c>
      <c r="H10" s="65">
        <f>D10/C10</f>
        <v>25.0625</v>
      </c>
      <c r="J10" s="62"/>
      <c r="K10" s="62"/>
      <c r="L10" s="119"/>
      <c r="M10" s="119"/>
      <c r="N10" s="119"/>
      <c r="O10" s="65"/>
      <c r="Q10" s="62">
        <f t="shared" si="0"/>
        <v>16</v>
      </c>
      <c r="R10" s="62">
        <f t="shared" si="0"/>
        <v>401</v>
      </c>
      <c r="S10" s="119">
        <f t="shared" si="0"/>
        <v>223</v>
      </c>
      <c r="T10" s="119">
        <f t="shared" si="0"/>
        <v>12</v>
      </c>
      <c r="U10" s="119">
        <f t="shared" si="0"/>
        <v>132</v>
      </c>
      <c r="V10" s="65">
        <f>R10/Q10</f>
        <v>25.0625</v>
      </c>
    </row>
    <row r="11" spans="1:22" ht="12">
      <c r="A11" s="89"/>
      <c r="B11" s="89" t="s">
        <v>112</v>
      </c>
      <c r="C11" s="62">
        <v>21</v>
      </c>
      <c r="D11" s="62">
        <v>522</v>
      </c>
      <c r="E11" s="119">
        <v>238</v>
      </c>
      <c r="F11" s="119">
        <v>23</v>
      </c>
      <c r="G11" s="119">
        <v>187</v>
      </c>
      <c r="H11" s="65">
        <f aca="true" t="shared" si="1" ref="H11:H33">D11/C11</f>
        <v>24.857142857142858</v>
      </c>
      <c r="J11" s="62">
        <v>8</v>
      </c>
      <c r="K11" s="62">
        <v>144</v>
      </c>
      <c r="L11" s="119">
        <v>79</v>
      </c>
      <c r="M11" s="119">
        <v>3</v>
      </c>
      <c r="N11" s="119">
        <v>10</v>
      </c>
      <c r="O11" s="65">
        <f aca="true" t="shared" si="2" ref="O11:O33">K11/J11</f>
        <v>18</v>
      </c>
      <c r="Q11" s="62">
        <f t="shared" si="0"/>
        <v>29</v>
      </c>
      <c r="R11" s="62">
        <f t="shared" si="0"/>
        <v>666</v>
      </c>
      <c r="S11" s="119">
        <f t="shared" si="0"/>
        <v>317</v>
      </c>
      <c r="T11" s="119">
        <f t="shared" si="0"/>
        <v>26</v>
      </c>
      <c r="U11" s="119">
        <f t="shared" si="0"/>
        <v>197</v>
      </c>
      <c r="V11" s="65">
        <f aca="true" t="shared" si="3" ref="V11:V33">R11/Q11</f>
        <v>22.96551724137931</v>
      </c>
    </row>
    <row r="12" spans="1:22" ht="12">
      <c r="A12" s="89"/>
      <c r="B12" s="89" t="s">
        <v>113</v>
      </c>
      <c r="C12" s="62">
        <v>12</v>
      </c>
      <c r="D12" s="62">
        <v>295</v>
      </c>
      <c r="E12" s="119">
        <v>146</v>
      </c>
      <c r="F12" s="119">
        <v>11</v>
      </c>
      <c r="G12" s="119">
        <v>102</v>
      </c>
      <c r="H12" s="65">
        <f t="shared" si="1"/>
        <v>24.583333333333332</v>
      </c>
      <c r="J12" s="62">
        <v>4</v>
      </c>
      <c r="K12" s="62">
        <v>82</v>
      </c>
      <c r="L12" s="119">
        <v>37</v>
      </c>
      <c r="M12" s="119">
        <v>1</v>
      </c>
      <c r="N12" s="119">
        <v>2</v>
      </c>
      <c r="O12" s="65">
        <f t="shared" si="2"/>
        <v>20.5</v>
      </c>
      <c r="Q12" s="62">
        <f t="shared" si="0"/>
        <v>16</v>
      </c>
      <c r="R12" s="62">
        <f t="shared" si="0"/>
        <v>377</v>
      </c>
      <c r="S12" s="119">
        <f t="shared" si="0"/>
        <v>183</v>
      </c>
      <c r="T12" s="119">
        <f t="shared" si="0"/>
        <v>12</v>
      </c>
      <c r="U12" s="119">
        <f t="shared" si="0"/>
        <v>104</v>
      </c>
      <c r="V12" s="65">
        <f t="shared" si="3"/>
        <v>23.5625</v>
      </c>
    </row>
    <row r="13" spans="1:22" ht="12">
      <c r="A13" s="182" t="s">
        <v>7</v>
      </c>
      <c r="B13" s="182"/>
      <c r="C13" s="51">
        <f>SUM(C14:C16)</f>
        <v>52</v>
      </c>
      <c r="D13" s="51">
        <f>SUM(D14:D16)</f>
        <v>1276</v>
      </c>
      <c r="E13" s="51">
        <f>SUM(E14:E16)</f>
        <v>649</v>
      </c>
      <c r="F13" s="51">
        <f>SUM(F14:F16)</f>
        <v>60</v>
      </c>
      <c r="G13" s="51">
        <f>SUM(G14:G16)</f>
        <v>629</v>
      </c>
      <c r="H13" s="54">
        <f t="shared" si="1"/>
        <v>24.53846153846154</v>
      </c>
      <c r="J13" s="51">
        <f>SUM(J14:J16)</f>
        <v>12</v>
      </c>
      <c r="K13" s="51">
        <f>SUM(K14:K16)</f>
        <v>288</v>
      </c>
      <c r="L13" s="51">
        <f>SUM(L14:L16)</f>
        <v>133</v>
      </c>
      <c r="M13" s="51">
        <f>SUM(M14:M16)</f>
        <v>2</v>
      </c>
      <c r="N13" s="51">
        <f>SUM(N14:N16)</f>
        <v>31</v>
      </c>
      <c r="O13" s="54">
        <f t="shared" si="2"/>
        <v>24</v>
      </c>
      <c r="Q13" s="51">
        <f t="shared" si="0"/>
        <v>64</v>
      </c>
      <c r="R13" s="51">
        <f t="shared" si="0"/>
        <v>1564</v>
      </c>
      <c r="S13" s="57">
        <f t="shared" si="0"/>
        <v>782</v>
      </c>
      <c r="T13" s="57">
        <f t="shared" si="0"/>
        <v>62</v>
      </c>
      <c r="U13" s="57">
        <f t="shared" si="0"/>
        <v>660</v>
      </c>
      <c r="V13" s="54">
        <f t="shared" si="3"/>
        <v>24.4375</v>
      </c>
    </row>
    <row r="14" spans="1:22" ht="12">
      <c r="A14" s="183"/>
      <c r="B14" s="89" t="s">
        <v>114</v>
      </c>
      <c r="C14" s="62">
        <v>27</v>
      </c>
      <c r="D14" s="62">
        <v>659</v>
      </c>
      <c r="E14" s="119">
        <v>338</v>
      </c>
      <c r="F14" s="119">
        <v>37</v>
      </c>
      <c r="G14" s="119">
        <v>326</v>
      </c>
      <c r="H14" s="65">
        <f t="shared" si="1"/>
        <v>24.40740740740741</v>
      </c>
      <c r="J14" s="62">
        <v>6</v>
      </c>
      <c r="K14" s="62">
        <v>138</v>
      </c>
      <c r="L14" s="119">
        <v>58</v>
      </c>
      <c r="M14" s="119">
        <v>0</v>
      </c>
      <c r="N14" s="119">
        <v>18</v>
      </c>
      <c r="O14" s="65">
        <f t="shared" si="2"/>
        <v>23</v>
      </c>
      <c r="Q14" s="62">
        <f t="shared" si="0"/>
        <v>33</v>
      </c>
      <c r="R14" s="62">
        <f t="shared" si="0"/>
        <v>797</v>
      </c>
      <c r="S14" s="119">
        <f t="shared" si="0"/>
        <v>396</v>
      </c>
      <c r="T14" s="119">
        <f t="shared" si="0"/>
        <v>37</v>
      </c>
      <c r="U14" s="119">
        <f t="shared" si="0"/>
        <v>344</v>
      </c>
      <c r="V14" s="65">
        <f t="shared" si="3"/>
        <v>24.151515151515152</v>
      </c>
    </row>
    <row r="15" spans="1:22" ht="12">
      <c r="A15" s="184"/>
      <c r="B15" s="89" t="s">
        <v>115</v>
      </c>
      <c r="C15" s="62">
        <v>14</v>
      </c>
      <c r="D15" s="62">
        <v>358</v>
      </c>
      <c r="E15" s="119">
        <v>181</v>
      </c>
      <c r="F15" s="119">
        <v>10</v>
      </c>
      <c r="G15" s="119">
        <v>160</v>
      </c>
      <c r="H15" s="65">
        <f t="shared" si="1"/>
        <v>25.571428571428573</v>
      </c>
      <c r="J15" s="62">
        <v>2</v>
      </c>
      <c r="K15" s="62">
        <v>54</v>
      </c>
      <c r="L15" s="119">
        <v>26</v>
      </c>
      <c r="M15" s="119">
        <v>2</v>
      </c>
      <c r="N15" s="119">
        <v>4</v>
      </c>
      <c r="O15" s="65">
        <f t="shared" si="2"/>
        <v>27</v>
      </c>
      <c r="Q15" s="62">
        <f t="shared" si="0"/>
        <v>16</v>
      </c>
      <c r="R15" s="62">
        <f t="shared" si="0"/>
        <v>412</v>
      </c>
      <c r="S15" s="119">
        <f t="shared" si="0"/>
        <v>207</v>
      </c>
      <c r="T15" s="119">
        <f t="shared" si="0"/>
        <v>12</v>
      </c>
      <c r="U15" s="119">
        <f t="shared" si="0"/>
        <v>164</v>
      </c>
      <c r="V15" s="65">
        <f t="shared" si="3"/>
        <v>25.75</v>
      </c>
    </row>
    <row r="16" spans="1:22" ht="12">
      <c r="A16" s="184"/>
      <c r="B16" s="89" t="s">
        <v>116</v>
      </c>
      <c r="C16" s="62">
        <v>11</v>
      </c>
      <c r="D16" s="62">
        <v>259</v>
      </c>
      <c r="E16" s="119">
        <v>130</v>
      </c>
      <c r="F16" s="119">
        <v>13</v>
      </c>
      <c r="G16" s="119">
        <v>143</v>
      </c>
      <c r="H16" s="65">
        <f t="shared" si="1"/>
        <v>23.545454545454547</v>
      </c>
      <c r="J16" s="62">
        <v>4</v>
      </c>
      <c r="K16" s="62">
        <v>96</v>
      </c>
      <c r="L16" s="119">
        <v>49</v>
      </c>
      <c r="M16" s="119">
        <v>0</v>
      </c>
      <c r="N16" s="119">
        <v>9</v>
      </c>
      <c r="O16" s="65">
        <f t="shared" si="2"/>
        <v>24</v>
      </c>
      <c r="Q16" s="62">
        <f t="shared" si="0"/>
        <v>15</v>
      </c>
      <c r="R16" s="62">
        <f t="shared" si="0"/>
        <v>355</v>
      </c>
      <c r="S16" s="119">
        <f t="shared" si="0"/>
        <v>179</v>
      </c>
      <c r="T16" s="119">
        <f t="shared" si="0"/>
        <v>13</v>
      </c>
      <c r="U16" s="119">
        <f t="shared" si="0"/>
        <v>152</v>
      </c>
      <c r="V16" s="65">
        <f t="shared" si="3"/>
        <v>23.666666666666668</v>
      </c>
    </row>
    <row r="17" spans="1:22" ht="12">
      <c r="A17" s="182" t="s">
        <v>117</v>
      </c>
      <c r="B17" s="182"/>
      <c r="C17" s="51">
        <f>SUM(C18:C21)</f>
        <v>52</v>
      </c>
      <c r="D17" s="51">
        <f>SUM(D18:D21)</f>
        <v>1244</v>
      </c>
      <c r="E17" s="51">
        <f>SUM(E18:E21)</f>
        <v>622</v>
      </c>
      <c r="F17" s="51">
        <f>SUM(F18:F21)</f>
        <v>32</v>
      </c>
      <c r="G17" s="51">
        <f>SUM(G18:G21)</f>
        <v>311</v>
      </c>
      <c r="H17" s="54">
        <f t="shared" si="1"/>
        <v>23.923076923076923</v>
      </c>
      <c r="J17" s="51">
        <f>SUM(J18:J21)</f>
        <v>22</v>
      </c>
      <c r="K17" s="51">
        <f>SUM(K18:K21)</f>
        <v>369</v>
      </c>
      <c r="L17" s="51">
        <f>SUM(L18:L21)</f>
        <v>201</v>
      </c>
      <c r="M17" s="51">
        <f>SUM(M18:M21)</f>
        <v>1</v>
      </c>
      <c r="N17" s="51">
        <f>SUM(N18:N21)</f>
        <v>26</v>
      </c>
      <c r="O17" s="54">
        <f t="shared" si="2"/>
        <v>16.772727272727273</v>
      </c>
      <c r="Q17" s="51">
        <f t="shared" si="0"/>
        <v>74</v>
      </c>
      <c r="R17" s="51">
        <f t="shared" si="0"/>
        <v>1613</v>
      </c>
      <c r="S17" s="57">
        <f t="shared" si="0"/>
        <v>823</v>
      </c>
      <c r="T17" s="57">
        <f t="shared" si="0"/>
        <v>33</v>
      </c>
      <c r="U17" s="57">
        <f t="shared" si="0"/>
        <v>337</v>
      </c>
      <c r="V17" s="54">
        <f t="shared" si="3"/>
        <v>21.7972972972973</v>
      </c>
    </row>
    <row r="18" spans="1:22" ht="12">
      <c r="A18" s="184"/>
      <c r="B18" s="89" t="s">
        <v>118</v>
      </c>
      <c r="C18" s="62">
        <v>19</v>
      </c>
      <c r="D18" s="62">
        <v>458</v>
      </c>
      <c r="E18" s="119">
        <v>230</v>
      </c>
      <c r="F18" s="119">
        <v>13</v>
      </c>
      <c r="G18" s="119">
        <v>86</v>
      </c>
      <c r="H18" s="65">
        <f t="shared" si="1"/>
        <v>24.105263157894736</v>
      </c>
      <c r="J18" s="62">
        <v>3</v>
      </c>
      <c r="K18" s="62">
        <v>53</v>
      </c>
      <c r="L18" s="119">
        <v>31</v>
      </c>
      <c r="M18" s="119">
        <v>0</v>
      </c>
      <c r="N18" s="119">
        <v>0</v>
      </c>
      <c r="O18" s="65">
        <f t="shared" si="2"/>
        <v>17.666666666666668</v>
      </c>
      <c r="Q18" s="62">
        <f t="shared" si="0"/>
        <v>22</v>
      </c>
      <c r="R18" s="62">
        <f t="shared" si="0"/>
        <v>511</v>
      </c>
      <c r="S18" s="119">
        <f t="shared" si="0"/>
        <v>261</v>
      </c>
      <c r="T18" s="119">
        <f t="shared" si="0"/>
        <v>13</v>
      </c>
      <c r="U18" s="119">
        <f t="shared" si="0"/>
        <v>86</v>
      </c>
      <c r="V18" s="65">
        <f t="shared" si="3"/>
        <v>23.227272727272727</v>
      </c>
    </row>
    <row r="19" spans="1:22" ht="12">
      <c r="A19" s="184"/>
      <c r="B19" s="89" t="s">
        <v>119</v>
      </c>
      <c r="C19" s="62">
        <v>9</v>
      </c>
      <c r="D19" s="62">
        <v>222</v>
      </c>
      <c r="E19" s="119">
        <v>106</v>
      </c>
      <c r="F19" s="119">
        <v>8</v>
      </c>
      <c r="G19" s="119">
        <v>53</v>
      </c>
      <c r="H19" s="65">
        <f t="shared" si="1"/>
        <v>24.666666666666668</v>
      </c>
      <c r="J19" s="62">
        <v>7</v>
      </c>
      <c r="K19" s="62">
        <v>91</v>
      </c>
      <c r="L19" s="119">
        <v>56</v>
      </c>
      <c r="M19" s="119">
        <v>0</v>
      </c>
      <c r="N19" s="119">
        <v>10</v>
      </c>
      <c r="O19" s="65">
        <f t="shared" si="2"/>
        <v>13</v>
      </c>
      <c r="Q19" s="62">
        <f t="shared" si="0"/>
        <v>16</v>
      </c>
      <c r="R19" s="62">
        <f t="shared" si="0"/>
        <v>313</v>
      </c>
      <c r="S19" s="119">
        <f t="shared" si="0"/>
        <v>162</v>
      </c>
      <c r="T19" s="119">
        <f t="shared" si="0"/>
        <v>8</v>
      </c>
      <c r="U19" s="119">
        <f t="shared" si="0"/>
        <v>63</v>
      </c>
      <c r="V19" s="65">
        <f t="shared" si="3"/>
        <v>19.5625</v>
      </c>
    </row>
    <row r="20" spans="1:22" ht="12">
      <c r="A20" s="183"/>
      <c r="B20" s="89" t="s">
        <v>120</v>
      </c>
      <c r="C20" s="62">
        <v>8</v>
      </c>
      <c r="D20" s="62">
        <v>187</v>
      </c>
      <c r="E20" s="119">
        <v>101</v>
      </c>
      <c r="F20" s="119">
        <v>6</v>
      </c>
      <c r="G20" s="119">
        <v>62</v>
      </c>
      <c r="H20" s="65">
        <f t="shared" si="1"/>
        <v>23.375</v>
      </c>
      <c r="J20" s="62">
        <v>5</v>
      </c>
      <c r="K20" s="62">
        <v>96</v>
      </c>
      <c r="L20" s="119">
        <v>51</v>
      </c>
      <c r="M20" s="119">
        <v>0</v>
      </c>
      <c r="N20" s="119">
        <v>11</v>
      </c>
      <c r="O20" s="65">
        <f t="shared" si="2"/>
        <v>19.2</v>
      </c>
      <c r="Q20" s="62">
        <f t="shared" si="0"/>
        <v>13</v>
      </c>
      <c r="R20" s="62">
        <f t="shared" si="0"/>
        <v>283</v>
      </c>
      <c r="S20" s="119">
        <f t="shared" si="0"/>
        <v>152</v>
      </c>
      <c r="T20" s="119">
        <f t="shared" si="0"/>
        <v>6</v>
      </c>
      <c r="U20" s="119">
        <f t="shared" si="0"/>
        <v>73</v>
      </c>
      <c r="V20" s="65">
        <f t="shared" si="3"/>
        <v>21.76923076923077</v>
      </c>
    </row>
    <row r="21" spans="1:22" ht="12">
      <c r="A21" s="183"/>
      <c r="B21" s="89" t="s">
        <v>121</v>
      </c>
      <c r="C21" s="62">
        <v>16</v>
      </c>
      <c r="D21" s="62">
        <v>377</v>
      </c>
      <c r="E21" s="119">
        <v>185</v>
      </c>
      <c r="F21" s="119">
        <v>5</v>
      </c>
      <c r="G21" s="119">
        <v>110</v>
      </c>
      <c r="H21" s="65">
        <f t="shared" si="1"/>
        <v>23.5625</v>
      </c>
      <c r="J21" s="62">
        <v>7</v>
      </c>
      <c r="K21" s="62">
        <v>129</v>
      </c>
      <c r="L21" s="119">
        <v>63</v>
      </c>
      <c r="M21" s="119">
        <v>1</v>
      </c>
      <c r="N21" s="119">
        <v>5</v>
      </c>
      <c r="O21" s="65">
        <f t="shared" si="2"/>
        <v>18.428571428571427</v>
      </c>
      <c r="Q21" s="62">
        <f t="shared" si="0"/>
        <v>23</v>
      </c>
      <c r="R21" s="62">
        <f t="shared" si="0"/>
        <v>506</v>
      </c>
      <c r="S21" s="119">
        <f t="shared" si="0"/>
        <v>248</v>
      </c>
      <c r="T21" s="119">
        <f t="shared" si="0"/>
        <v>6</v>
      </c>
      <c r="U21" s="119">
        <f t="shared" si="0"/>
        <v>115</v>
      </c>
      <c r="V21" s="65">
        <f t="shared" si="3"/>
        <v>22</v>
      </c>
    </row>
    <row r="22" spans="1:22" ht="12">
      <c r="A22" s="181" t="s">
        <v>122</v>
      </c>
      <c r="B22" s="181"/>
      <c r="C22" s="51">
        <f>SUM(C23:C24)</f>
        <v>53</v>
      </c>
      <c r="D22" s="51">
        <f>SUM(D23:D24)</f>
        <v>1224</v>
      </c>
      <c r="E22" s="51">
        <f>SUM(E23:E24)</f>
        <v>586</v>
      </c>
      <c r="F22" s="51">
        <f>SUM(F23:F24)</f>
        <v>53</v>
      </c>
      <c r="G22" s="51">
        <f>SUM(G23:G24)</f>
        <v>506</v>
      </c>
      <c r="H22" s="54">
        <f t="shared" si="1"/>
        <v>23.09433962264151</v>
      </c>
      <c r="J22" s="51">
        <f>SUM(J23:J24)</f>
        <v>9</v>
      </c>
      <c r="K22" s="51">
        <f>SUM(K23:K24)</f>
        <v>221</v>
      </c>
      <c r="L22" s="51">
        <f>SUM(L23:L24)</f>
        <v>94</v>
      </c>
      <c r="M22" s="51">
        <f>SUM(M23:M24)</f>
        <v>1</v>
      </c>
      <c r="N22" s="51">
        <f>SUM(N23:N24)</f>
        <v>6</v>
      </c>
      <c r="O22" s="54">
        <f t="shared" si="2"/>
        <v>24.555555555555557</v>
      </c>
      <c r="Q22" s="51">
        <f t="shared" si="0"/>
        <v>62</v>
      </c>
      <c r="R22" s="51">
        <f t="shared" si="0"/>
        <v>1445</v>
      </c>
      <c r="S22" s="57">
        <f t="shared" si="0"/>
        <v>680</v>
      </c>
      <c r="T22" s="57">
        <f t="shared" si="0"/>
        <v>54</v>
      </c>
      <c r="U22" s="57">
        <f t="shared" si="0"/>
        <v>512</v>
      </c>
      <c r="V22" s="54">
        <f t="shared" si="3"/>
        <v>23.306451612903224</v>
      </c>
    </row>
    <row r="23" spans="1:22" ht="12">
      <c r="A23" s="184"/>
      <c r="B23" s="89" t="s">
        <v>123</v>
      </c>
      <c r="C23" s="62">
        <v>28</v>
      </c>
      <c r="D23" s="62">
        <v>657</v>
      </c>
      <c r="E23" s="119">
        <v>319</v>
      </c>
      <c r="F23" s="119">
        <v>30</v>
      </c>
      <c r="G23" s="119">
        <v>297</v>
      </c>
      <c r="H23" s="65">
        <f t="shared" si="1"/>
        <v>23.464285714285715</v>
      </c>
      <c r="J23" s="62">
        <v>0</v>
      </c>
      <c r="K23" s="62">
        <v>0</v>
      </c>
      <c r="L23" s="119">
        <v>0</v>
      </c>
      <c r="M23" s="119">
        <v>0</v>
      </c>
      <c r="N23" s="119">
        <v>0</v>
      </c>
      <c r="O23" s="65"/>
      <c r="Q23" s="62">
        <f t="shared" si="0"/>
        <v>28</v>
      </c>
      <c r="R23" s="62">
        <f t="shared" si="0"/>
        <v>657</v>
      </c>
      <c r="S23" s="119">
        <f t="shared" si="0"/>
        <v>319</v>
      </c>
      <c r="T23" s="119">
        <f t="shared" si="0"/>
        <v>30</v>
      </c>
      <c r="U23" s="119">
        <f t="shared" si="0"/>
        <v>297</v>
      </c>
      <c r="V23" s="65">
        <f t="shared" si="3"/>
        <v>23.464285714285715</v>
      </c>
    </row>
    <row r="24" spans="1:22" ht="12">
      <c r="A24" s="184"/>
      <c r="B24" s="89" t="s">
        <v>124</v>
      </c>
      <c r="C24" s="62">
        <v>25</v>
      </c>
      <c r="D24" s="62">
        <v>567</v>
      </c>
      <c r="E24" s="119">
        <v>267</v>
      </c>
      <c r="F24" s="119">
        <v>23</v>
      </c>
      <c r="G24" s="119">
        <v>209</v>
      </c>
      <c r="H24" s="65">
        <f t="shared" si="1"/>
        <v>22.68</v>
      </c>
      <c r="J24" s="62">
        <v>9</v>
      </c>
      <c r="K24" s="62">
        <v>221</v>
      </c>
      <c r="L24" s="119">
        <v>94</v>
      </c>
      <c r="M24" s="119">
        <v>1</v>
      </c>
      <c r="N24" s="119">
        <v>6</v>
      </c>
      <c r="O24" s="65">
        <f t="shared" si="2"/>
        <v>24.555555555555557</v>
      </c>
      <c r="Q24" s="62">
        <f t="shared" si="0"/>
        <v>34</v>
      </c>
      <c r="R24" s="62">
        <f t="shared" si="0"/>
        <v>788</v>
      </c>
      <c r="S24" s="119">
        <f t="shared" si="0"/>
        <v>361</v>
      </c>
      <c r="T24" s="119">
        <f t="shared" si="0"/>
        <v>24</v>
      </c>
      <c r="U24" s="119">
        <f t="shared" si="0"/>
        <v>215</v>
      </c>
      <c r="V24" s="65">
        <f t="shared" si="3"/>
        <v>23.176470588235293</v>
      </c>
    </row>
    <row r="25" spans="1:22" ht="12">
      <c r="A25" s="182" t="s">
        <v>78</v>
      </c>
      <c r="B25" s="182"/>
      <c r="C25" s="51">
        <f>SUM(C26:C29)</f>
        <v>46</v>
      </c>
      <c r="D25" s="51">
        <f>SUM(D26:D29)</f>
        <v>1084</v>
      </c>
      <c r="E25" s="51">
        <f>SUM(E26:E29)</f>
        <v>497</v>
      </c>
      <c r="F25" s="51">
        <f>SUM(F26:F29)</f>
        <v>38</v>
      </c>
      <c r="G25" s="51">
        <f>SUM(G26:G29)</f>
        <v>133</v>
      </c>
      <c r="H25" s="54">
        <f t="shared" si="1"/>
        <v>23.565217391304348</v>
      </c>
      <c r="J25" s="51">
        <f>SUM(J26:J29)</f>
        <v>16</v>
      </c>
      <c r="K25" s="51">
        <f>SUM(K26:K29)</f>
        <v>340</v>
      </c>
      <c r="L25" s="51">
        <f>SUM(L26:L29)</f>
        <v>153</v>
      </c>
      <c r="M25" s="51">
        <f>SUM(M26:M29)</f>
        <v>6</v>
      </c>
      <c r="N25" s="51">
        <f>SUM(N26:N29)</f>
        <v>15</v>
      </c>
      <c r="O25" s="54">
        <f t="shared" si="2"/>
        <v>21.25</v>
      </c>
      <c r="Q25" s="51">
        <f t="shared" si="0"/>
        <v>62</v>
      </c>
      <c r="R25" s="51">
        <f t="shared" si="0"/>
        <v>1424</v>
      </c>
      <c r="S25" s="57">
        <f t="shared" si="0"/>
        <v>650</v>
      </c>
      <c r="T25" s="57">
        <f t="shared" si="0"/>
        <v>44</v>
      </c>
      <c r="U25" s="57">
        <f t="shared" si="0"/>
        <v>148</v>
      </c>
      <c r="V25" s="54">
        <f t="shared" si="3"/>
        <v>22.967741935483872</v>
      </c>
    </row>
    <row r="26" spans="1:22" ht="12">
      <c r="A26" s="184"/>
      <c r="B26" s="89" t="s">
        <v>125</v>
      </c>
      <c r="C26" s="62">
        <v>7</v>
      </c>
      <c r="D26" s="62">
        <v>140</v>
      </c>
      <c r="E26" s="119">
        <v>64</v>
      </c>
      <c r="F26" s="119">
        <v>7</v>
      </c>
      <c r="G26" s="119">
        <v>11</v>
      </c>
      <c r="H26" s="65">
        <f t="shared" si="1"/>
        <v>20</v>
      </c>
      <c r="J26" s="62">
        <v>2</v>
      </c>
      <c r="K26" s="62">
        <v>26</v>
      </c>
      <c r="L26" s="119">
        <v>12</v>
      </c>
      <c r="M26" s="119">
        <v>1</v>
      </c>
      <c r="N26" s="119">
        <v>4</v>
      </c>
      <c r="O26" s="65">
        <f t="shared" si="2"/>
        <v>13</v>
      </c>
      <c r="Q26" s="62">
        <f t="shared" si="0"/>
        <v>9</v>
      </c>
      <c r="R26" s="62">
        <f t="shared" si="0"/>
        <v>166</v>
      </c>
      <c r="S26" s="119">
        <f t="shared" si="0"/>
        <v>76</v>
      </c>
      <c r="T26" s="119">
        <f t="shared" si="0"/>
        <v>8</v>
      </c>
      <c r="U26" s="119">
        <f t="shared" si="0"/>
        <v>15</v>
      </c>
      <c r="V26" s="65">
        <f t="shared" si="3"/>
        <v>18.444444444444443</v>
      </c>
    </row>
    <row r="27" spans="1:22" ht="12">
      <c r="A27" s="184"/>
      <c r="B27" s="89" t="s">
        <v>126</v>
      </c>
      <c r="C27" s="62">
        <v>9</v>
      </c>
      <c r="D27" s="62">
        <v>218</v>
      </c>
      <c r="E27" s="119">
        <v>106</v>
      </c>
      <c r="F27" s="119">
        <v>4</v>
      </c>
      <c r="G27" s="119">
        <v>21</v>
      </c>
      <c r="H27" s="65">
        <f t="shared" si="1"/>
        <v>24.22222222222222</v>
      </c>
      <c r="J27" s="62">
        <v>3</v>
      </c>
      <c r="K27" s="62">
        <v>65</v>
      </c>
      <c r="L27" s="119">
        <v>33</v>
      </c>
      <c r="M27" s="119">
        <v>0</v>
      </c>
      <c r="N27" s="119">
        <v>1</v>
      </c>
      <c r="O27" s="65">
        <f t="shared" si="2"/>
        <v>21.666666666666668</v>
      </c>
      <c r="Q27" s="62">
        <f t="shared" si="0"/>
        <v>12</v>
      </c>
      <c r="R27" s="62">
        <f t="shared" si="0"/>
        <v>283</v>
      </c>
      <c r="S27" s="119">
        <f t="shared" si="0"/>
        <v>139</v>
      </c>
      <c r="T27" s="119">
        <f t="shared" si="0"/>
        <v>4</v>
      </c>
      <c r="U27" s="119">
        <f t="shared" si="0"/>
        <v>22</v>
      </c>
      <c r="V27" s="65">
        <f t="shared" si="3"/>
        <v>23.583333333333332</v>
      </c>
    </row>
    <row r="28" spans="1:22" ht="12">
      <c r="A28" s="183"/>
      <c r="B28" s="89" t="s">
        <v>127</v>
      </c>
      <c r="C28" s="62">
        <v>9</v>
      </c>
      <c r="D28" s="62">
        <v>222</v>
      </c>
      <c r="E28" s="119">
        <v>103</v>
      </c>
      <c r="F28" s="119">
        <v>13</v>
      </c>
      <c r="G28" s="119">
        <v>33</v>
      </c>
      <c r="H28" s="65">
        <f t="shared" si="1"/>
        <v>24.666666666666668</v>
      </c>
      <c r="J28" s="62">
        <v>0</v>
      </c>
      <c r="K28" s="62">
        <v>0</v>
      </c>
      <c r="L28" s="119">
        <v>0</v>
      </c>
      <c r="M28" s="119">
        <v>0</v>
      </c>
      <c r="N28" s="119">
        <v>0</v>
      </c>
      <c r="O28" s="65"/>
      <c r="Q28" s="62">
        <f t="shared" si="0"/>
        <v>9</v>
      </c>
      <c r="R28" s="62">
        <f t="shared" si="0"/>
        <v>222</v>
      </c>
      <c r="S28" s="119">
        <f t="shared" si="0"/>
        <v>103</v>
      </c>
      <c r="T28" s="119">
        <f t="shared" si="0"/>
        <v>13</v>
      </c>
      <c r="U28" s="119">
        <f t="shared" si="0"/>
        <v>33</v>
      </c>
      <c r="V28" s="65">
        <f t="shared" si="3"/>
        <v>24.666666666666668</v>
      </c>
    </row>
    <row r="29" spans="1:22" ht="12">
      <c r="A29" s="184"/>
      <c r="B29" s="89" t="s">
        <v>128</v>
      </c>
      <c r="C29" s="62">
        <v>21</v>
      </c>
      <c r="D29" s="62">
        <v>504</v>
      </c>
      <c r="E29" s="119">
        <v>224</v>
      </c>
      <c r="F29" s="119">
        <v>14</v>
      </c>
      <c r="G29" s="119">
        <v>68</v>
      </c>
      <c r="H29" s="65">
        <f t="shared" si="1"/>
        <v>24</v>
      </c>
      <c r="J29" s="62">
        <v>11</v>
      </c>
      <c r="K29" s="62">
        <v>249</v>
      </c>
      <c r="L29" s="119">
        <v>108</v>
      </c>
      <c r="M29" s="119">
        <v>5</v>
      </c>
      <c r="N29" s="119">
        <v>10</v>
      </c>
      <c r="O29" s="65">
        <f t="shared" si="2"/>
        <v>22.636363636363637</v>
      </c>
      <c r="Q29" s="62">
        <f t="shared" si="0"/>
        <v>32</v>
      </c>
      <c r="R29" s="62">
        <f t="shared" si="0"/>
        <v>753</v>
      </c>
      <c r="S29" s="119">
        <f t="shared" si="0"/>
        <v>332</v>
      </c>
      <c r="T29" s="119">
        <f t="shared" si="0"/>
        <v>19</v>
      </c>
      <c r="U29" s="119">
        <f t="shared" si="0"/>
        <v>78</v>
      </c>
      <c r="V29" s="65">
        <f t="shared" si="3"/>
        <v>23.53125</v>
      </c>
    </row>
    <row r="30" spans="1:22" ht="12">
      <c r="A30" s="182" t="s">
        <v>14</v>
      </c>
      <c r="B30" s="182"/>
      <c r="C30" s="51">
        <f>SUM(C31:C32)</f>
        <v>44</v>
      </c>
      <c r="D30" s="51">
        <f>SUM(D31:D32)</f>
        <v>1095</v>
      </c>
      <c r="E30" s="51">
        <f>SUM(E31:E32)</f>
        <v>516</v>
      </c>
      <c r="F30" s="51">
        <f>SUM(F31:F32)</f>
        <v>35</v>
      </c>
      <c r="G30" s="51">
        <f>SUM(G31:G32)</f>
        <v>307</v>
      </c>
      <c r="H30" s="54">
        <f t="shared" si="1"/>
        <v>24.886363636363637</v>
      </c>
      <c r="J30" s="51">
        <f>SUM(J31:J32)</f>
        <v>15</v>
      </c>
      <c r="K30" s="51">
        <f>SUM(K31:K32)</f>
        <v>311</v>
      </c>
      <c r="L30" s="51">
        <f>SUM(L31:L32)</f>
        <v>150</v>
      </c>
      <c r="M30" s="51">
        <f>SUM(M31:M32)</f>
        <v>4</v>
      </c>
      <c r="N30" s="51">
        <f>SUM(N31:N32)</f>
        <v>13</v>
      </c>
      <c r="O30" s="54">
        <f t="shared" si="2"/>
        <v>20.733333333333334</v>
      </c>
      <c r="Q30" s="51">
        <f t="shared" si="0"/>
        <v>59</v>
      </c>
      <c r="R30" s="51">
        <f t="shared" si="0"/>
        <v>1406</v>
      </c>
      <c r="S30" s="57">
        <f t="shared" si="0"/>
        <v>666</v>
      </c>
      <c r="T30" s="57">
        <f t="shared" si="0"/>
        <v>39</v>
      </c>
      <c r="U30" s="57">
        <f t="shared" si="0"/>
        <v>320</v>
      </c>
      <c r="V30" s="54">
        <f t="shared" si="3"/>
        <v>23.83050847457627</v>
      </c>
    </row>
    <row r="31" spans="1:22" ht="12">
      <c r="A31" s="183"/>
      <c r="B31" s="89" t="s">
        <v>129</v>
      </c>
      <c r="C31" s="62">
        <v>30</v>
      </c>
      <c r="D31" s="62">
        <v>751</v>
      </c>
      <c r="E31" s="119">
        <v>351</v>
      </c>
      <c r="F31" s="119">
        <v>19</v>
      </c>
      <c r="G31" s="119">
        <v>220</v>
      </c>
      <c r="H31" s="65">
        <f t="shared" si="1"/>
        <v>25.033333333333335</v>
      </c>
      <c r="J31" s="62">
        <v>7</v>
      </c>
      <c r="K31" s="62">
        <v>145</v>
      </c>
      <c r="L31" s="119">
        <v>66</v>
      </c>
      <c r="M31" s="119">
        <v>0</v>
      </c>
      <c r="N31" s="119">
        <v>7</v>
      </c>
      <c r="O31" s="65">
        <f t="shared" si="2"/>
        <v>20.714285714285715</v>
      </c>
      <c r="Q31" s="62">
        <f t="shared" si="0"/>
        <v>37</v>
      </c>
      <c r="R31" s="62">
        <f t="shared" si="0"/>
        <v>896</v>
      </c>
      <c r="S31" s="119">
        <f t="shared" si="0"/>
        <v>417</v>
      </c>
      <c r="T31" s="119">
        <f t="shared" si="0"/>
        <v>19</v>
      </c>
      <c r="U31" s="119">
        <f t="shared" si="0"/>
        <v>227</v>
      </c>
      <c r="V31" s="65">
        <f t="shared" si="3"/>
        <v>24.216216216216218</v>
      </c>
    </row>
    <row r="32" spans="1:22" ht="12">
      <c r="A32" s="184"/>
      <c r="B32" s="89" t="s">
        <v>130</v>
      </c>
      <c r="C32" s="62">
        <v>14</v>
      </c>
      <c r="D32" s="62">
        <v>344</v>
      </c>
      <c r="E32" s="119">
        <v>165</v>
      </c>
      <c r="F32" s="119">
        <v>16</v>
      </c>
      <c r="G32" s="119">
        <v>87</v>
      </c>
      <c r="H32" s="65">
        <f t="shared" si="1"/>
        <v>24.571428571428573</v>
      </c>
      <c r="J32" s="62">
        <v>8</v>
      </c>
      <c r="K32" s="62">
        <v>166</v>
      </c>
      <c r="L32" s="119">
        <v>84</v>
      </c>
      <c r="M32" s="119">
        <v>4</v>
      </c>
      <c r="N32" s="119">
        <v>6</v>
      </c>
      <c r="O32" s="65">
        <f t="shared" si="2"/>
        <v>20.75</v>
      </c>
      <c r="Q32" s="62">
        <f t="shared" si="0"/>
        <v>22</v>
      </c>
      <c r="R32" s="62">
        <f t="shared" si="0"/>
        <v>510</v>
      </c>
      <c r="S32" s="119">
        <f t="shared" si="0"/>
        <v>249</v>
      </c>
      <c r="T32" s="119">
        <f t="shared" si="0"/>
        <v>20</v>
      </c>
      <c r="U32" s="119">
        <f t="shared" si="0"/>
        <v>93</v>
      </c>
      <c r="V32" s="65">
        <f t="shared" si="3"/>
        <v>23.181818181818183</v>
      </c>
    </row>
    <row r="33" spans="1:22" ht="12">
      <c r="A33" s="185" t="s">
        <v>131</v>
      </c>
      <c r="B33" s="185"/>
      <c r="C33" s="57">
        <v>35</v>
      </c>
      <c r="D33" s="57">
        <v>849</v>
      </c>
      <c r="E33" s="57">
        <v>416</v>
      </c>
      <c r="F33" s="57">
        <v>31</v>
      </c>
      <c r="G33" s="57">
        <v>169</v>
      </c>
      <c r="H33" s="186">
        <f t="shared" si="1"/>
        <v>24.257142857142856</v>
      </c>
      <c r="J33" s="57">
        <v>15</v>
      </c>
      <c r="K33" s="57">
        <v>252</v>
      </c>
      <c r="L33" s="57">
        <v>140</v>
      </c>
      <c r="M33" s="57">
        <v>0</v>
      </c>
      <c r="N33" s="57">
        <v>22</v>
      </c>
      <c r="O33" s="186">
        <f t="shared" si="2"/>
        <v>16.8</v>
      </c>
      <c r="Q33" s="57">
        <f t="shared" si="0"/>
        <v>50</v>
      </c>
      <c r="R33" s="57">
        <f t="shared" si="0"/>
        <v>1101</v>
      </c>
      <c r="S33" s="57">
        <f t="shared" si="0"/>
        <v>556</v>
      </c>
      <c r="T33" s="57">
        <f t="shared" si="0"/>
        <v>31</v>
      </c>
      <c r="U33" s="57">
        <f t="shared" si="0"/>
        <v>191</v>
      </c>
      <c r="V33" s="186">
        <f t="shared" si="3"/>
        <v>22.02</v>
      </c>
    </row>
    <row r="34" spans="1:22" ht="12">
      <c r="A34" s="185" t="s">
        <v>132</v>
      </c>
      <c r="B34" s="185"/>
      <c r="C34" s="57">
        <v>261</v>
      </c>
      <c r="D34" s="57">
        <v>6292</v>
      </c>
      <c r="E34" s="57">
        <v>3061</v>
      </c>
      <c r="F34" s="57">
        <v>233</v>
      </c>
      <c r="G34" s="57">
        <v>2138</v>
      </c>
      <c r="H34" s="186">
        <f>D34/C34</f>
        <v>24.10727969348659</v>
      </c>
      <c r="J34" s="57">
        <v>71</v>
      </c>
      <c r="K34" s="57">
        <v>1503</v>
      </c>
      <c r="L34" s="57">
        <v>707</v>
      </c>
      <c r="M34" s="57">
        <v>18</v>
      </c>
      <c r="N34" s="57">
        <v>81</v>
      </c>
      <c r="O34" s="186">
        <f>K34/J34</f>
        <v>21.169014084507044</v>
      </c>
      <c r="Q34" s="57">
        <f t="shared" si="0"/>
        <v>332</v>
      </c>
      <c r="R34" s="57">
        <f t="shared" si="0"/>
        <v>7795</v>
      </c>
      <c r="S34" s="57">
        <f t="shared" si="0"/>
        <v>3768</v>
      </c>
      <c r="T34" s="57">
        <f t="shared" si="0"/>
        <v>251</v>
      </c>
      <c r="U34" s="57">
        <f t="shared" si="0"/>
        <v>2219</v>
      </c>
      <c r="V34" s="186">
        <f>R34/Q34</f>
        <v>23.478915662650603</v>
      </c>
    </row>
    <row r="35" spans="1:22" ht="12">
      <c r="A35" s="187" t="s">
        <v>89</v>
      </c>
      <c r="B35" s="187"/>
      <c r="C35" s="76">
        <f>SUM(C9,C13,C17,C22,C25,C30)</f>
        <v>296</v>
      </c>
      <c r="D35" s="76">
        <f>SUM(D9,D13,D17,D22,D25,D30)</f>
        <v>7141</v>
      </c>
      <c r="E35" s="76">
        <f>SUM(E9,E13,E17,E22,E25,E30)</f>
        <v>3477</v>
      </c>
      <c r="F35" s="76">
        <f>SUM(F9,F13,F17,F22,F25,F30)</f>
        <v>264</v>
      </c>
      <c r="G35" s="76">
        <f>SUM(G9,G13,G17,G22,G25,G30)</f>
        <v>2307</v>
      </c>
      <c r="H35" s="78">
        <f>D35/C35</f>
        <v>24.125</v>
      </c>
      <c r="J35" s="76">
        <f>SUM(J9,J13,J17,J22,J25,J30)</f>
        <v>86</v>
      </c>
      <c r="K35" s="76">
        <f>SUM(K9,K13,K17,K22,K25,K30)</f>
        <v>1755</v>
      </c>
      <c r="L35" s="76">
        <f>SUM(L9,L13,L17,L22,L25,L30)</f>
        <v>847</v>
      </c>
      <c r="M35" s="76">
        <f>SUM(M9,M13,M17,M22,M25,M30)</f>
        <v>18</v>
      </c>
      <c r="N35" s="76">
        <f>SUM(N9,N13,N17,N22,N25,N30)</f>
        <v>103</v>
      </c>
      <c r="O35" s="78">
        <f>K35/J35</f>
        <v>20.406976744186046</v>
      </c>
      <c r="Q35" s="76">
        <f t="shared" si="0"/>
        <v>382</v>
      </c>
      <c r="R35" s="76">
        <f t="shared" si="0"/>
        <v>8896</v>
      </c>
      <c r="S35" s="77">
        <f t="shared" si="0"/>
        <v>4324</v>
      </c>
      <c r="T35" s="77">
        <f t="shared" si="0"/>
        <v>282</v>
      </c>
      <c r="U35" s="77">
        <f t="shared" si="0"/>
        <v>2410</v>
      </c>
      <c r="V35" s="78">
        <f>R35/Q35</f>
        <v>23.287958115183248</v>
      </c>
    </row>
    <row r="36" spans="1:22" ht="12">
      <c r="A36" s="81" t="s">
        <v>140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90"/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V29 C31:V35 P30:V30" unlockedFormula="1"/>
    <ignoredError sqref="C30:O30" formulaRange="1" unlockedFormula="1"/>
    <ignoredError sqref="E8:V8 P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J4" sqref="J4:O8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136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9" t="s">
        <v>25</v>
      </c>
      <c r="K4" s="199"/>
      <c r="L4" s="199"/>
      <c r="M4" s="199"/>
      <c r="N4" s="199"/>
      <c r="O4" s="199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188" t="s">
        <v>1</v>
      </c>
      <c r="K5" s="200" t="s">
        <v>2</v>
      </c>
      <c r="L5" s="200"/>
      <c r="M5" s="200"/>
      <c r="N5" s="200"/>
      <c r="O5" s="200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189"/>
      <c r="K6" s="189" t="s">
        <v>3</v>
      </c>
      <c r="L6" s="190" t="s">
        <v>16</v>
      </c>
      <c r="M6" s="190" t="s">
        <v>16</v>
      </c>
      <c r="N6" s="190" t="s">
        <v>16</v>
      </c>
      <c r="O6" s="189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189"/>
      <c r="K7" s="189"/>
      <c r="L7" s="190" t="s">
        <v>52</v>
      </c>
      <c r="M7" s="190" t="s">
        <v>43</v>
      </c>
      <c r="N7" s="190" t="s">
        <v>19</v>
      </c>
      <c r="O7" s="191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192"/>
      <c r="K8" s="192"/>
      <c r="L8" s="193" t="s">
        <v>46</v>
      </c>
      <c r="M8" s="194" t="s">
        <v>44</v>
      </c>
      <c r="N8" s="193" t="s">
        <v>53</v>
      </c>
      <c r="O8" s="195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SUM(C10:C12)</f>
        <v>49</v>
      </c>
      <c r="D9" s="51">
        <f>SUM(D10:D12)</f>
        <v>1212</v>
      </c>
      <c r="E9" s="51">
        <f>SUM(E10:E12)</f>
        <v>622</v>
      </c>
      <c r="F9" s="51">
        <f>SUM(F10:F12)</f>
        <v>49</v>
      </c>
      <c r="G9" s="51">
        <f>SUM(G10:G12)</f>
        <v>433</v>
      </c>
      <c r="H9" s="51">
        <f>D9/C9</f>
        <v>24.73469387755102</v>
      </c>
      <c r="J9" s="51">
        <v>12</v>
      </c>
      <c r="K9" s="51">
        <v>235</v>
      </c>
      <c r="L9" s="57">
        <v>112</v>
      </c>
      <c r="M9" s="57"/>
      <c r="N9" s="57">
        <v>7</v>
      </c>
      <c r="O9" s="54">
        <v>19.583333333333332</v>
      </c>
      <c r="Q9" s="51">
        <f aca="true" t="shared" si="0" ref="Q9:Q35">J9+C9</f>
        <v>61</v>
      </c>
      <c r="R9" s="56">
        <f aca="true" t="shared" si="1" ref="R9:R33">K9+D9</f>
        <v>1447</v>
      </c>
      <c r="S9" s="57">
        <f aca="true" t="shared" si="2" ref="S9:S33">L9+E9</f>
        <v>734</v>
      </c>
      <c r="T9" s="53">
        <f aca="true" t="shared" si="3" ref="T9:T33">M9+F9</f>
        <v>49</v>
      </c>
      <c r="U9" s="53">
        <f>N9+G9</f>
        <v>440</v>
      </c>
      <c r="V9" s="54">
        <f>R9/Q9</f>
        <v>23.721311475409838</v>
      </c>
    </row>
    <row r="10" spans="1:22" ht="12">
      <c r="A10" s="89"/>
      <c r="B10" s="89" t="s">
        <v>111</v>
      </c>
      <c r="C10" s="62">
        <v>16</v>
      </c>
      <c r="D10" s="62">
        <v>400</v>
      </c>
      <c r="E10" s="119">
        <v>222</v>
      </c>
      <c r="F10" s="119">
        <v>11</v>
      </c>
      <c r="G10" s="119">
        <v>129</v>
      </c>
      <c r="H10" s="65">
        <f>D10/C10</f>
        <v>25</v>
      </c>
      <c r="J10" s="62"/>
      <c r="K10" s="62"/>
      <c r="L10" s="119"/>
      <c r="M10" s="119"/>
      <c r="N10" s="119"/>
      <c r="O10" s="65"/>
      <c r="Q10" s="62">
        <f t="shared" si="0"/>
        <v>16</v>
      </c>
      <c r="R10" s="62">
        <f t="shared" si="1"/>
        <v>400</v>
      </c>
      <c r="S10" s="119">
        <f t="shared" si="2"/>
        <v>222</v>
      </c>
      <c r="T10" s="119">
        <f t="shared" si="3"/>
        <v>11</v>
      </c>
      <c r="U10" s="119">
        <f aca="true" t="shared" si="4" ref="U10:U33">N10+G10</f>
        <v>129</v>
      </c>
      <c r="V10" s="65">
        <f>R10/Q10</f>
        <v>25</v>
      </c>
    </row>
    <row r="11" spans="1:22" ht="12">
      <c r="A11" s="89"/>
      <c r="B11" s="89" t="s">
        <v>112</v>
      </c>
      <c r="C11" s="62">
        <v>21</v>
      </c>
      <c r="D11" s="62">
        <v>518</v>
      </c>
      <c r="E11" s="119">
        <v>242</v>
      </c>
      <c r="F11" s="119">
        <v>27</v>
      </c>
      <c r="G11" s="119">
        <v>197</v>
      </c>
      <c r="H11" s="65">
        <f aca="true" t="shared" si="5" ref="H11:H33">D11/C11</f>
        <v>24.666666666666668</v>
      </c>
      <c r="J11" s="62">
        <v>8</v>
      </c>
      <c r="K11" s="62">
        <v>151</v>
      </c>
      <c r="L11" s="119">
        <v>80</v>
      </c>
      <c r="M11" s="119"/>
      <c r="N11" s="119"/>
      <c r="O11" s="65">
        <v>18.875</v>
      </c>
      <c r="Q11" s="62">
        <f t="shared" si="0"/>
        <v>29</v>
      </c>
      <c r="R11" s="62">
        <f t="shared" si="1"/>
        <v>669</v>
      </c>
      <c r="S11" s="119">
        <f t="shared" si="2"/>
        <v>322</v>
      </c>
      <c r="T11" s="119">
        <f t="shared" si="3"/>
        <v>27</v>
      </c>
      <c r="U11" s="119">
        <f t="shared" si="4"/>
        <v>197</v>
      </c>
      <c r="V11" s="65">
        <f aca="true" t="shared" si="6" ref="V11:V33">R11/Q11</f>
        <v>23.06896551724138</v>
      </c>
    </row>
    <row r="12" spans="1:22" ht="12">
      <c r="A12" s="89"/>
      <c r="B12" s="89" t="s">
        <v>113</v>
      </c>
      <c r="C12" s="62">
        <v>12</v>
      </c>
      <c r="D12" s="62">
        <v>294</v>
      </c>
      <c r="E12" s="119">
        <v>158</v>
      </c>
      <c r="F12" s="119">
        <v>11</v>
      </c>
      <c r="G12" s="119">
        <v>107</v>
      </c>
      <c r="H12" s="65">
        <f t="shared" si="5"/>
        <v>24.5</v>
      </c>
      <c r="J12" s="62">
        <v>4</v>
      </c>
      <c r="K12" s="62">
        <v>84</v>
      </c>
      <c r="L12" s="119">
        <v>32</v>
      </c>
      <c r="M12" s="119"/>
      <c r="N12" s="119">
        <v>7</v>
      </c>
      <c r="O12" s="65">
        <v>21</v>
      </c>
      <c r="Q12" s="62">
        <f t="shared" si="0"/>
        <v>16</v>
      </c>
      <c r="R12" s="62">
        <f t="shared" si="1"/>
        <v>378</v>
      </c>
      <c r="S12" s="119">
        <f t="shared" si="2"/>
        <v>190</v>
      </c>
      <c r="T12" s="119">
        <f t="shared" si="3"/>
        <v>11</v>
      </c>
      <c r="U12" s="119">
        <f t="shared" si="4"/>
        <v>114</v>
      </c>
      <c r="V12" s="65">
        <f t="shared" si="6"/>
        <v>23.625</v>
      </c>
    </row>
    <row r="13" spans="1:22" ht="12">
      <c r="A13" s="182" t="s">
        <v>7</v>
      </c>
      <c r="B13" s="182"/>
      <c r="C13" s="51">
        <f>SUM(C14:C16)</f>
        <v>52</v>
      </c>
      <c r="D13" s="51">
        <f>SUM(D14:D16)</f>
        <v>1279</v>
      </c>
      <c r="E13" s="51">
        <f>SUM(E14:E16)</f>
        <v>635</v>
      </c>
      <c r="F13" s="51">
        <f>SUM(F14:F16)</f>
        <v>58</v>
      </c>
      <c r="G13" s="51">
        <f>SUM(G14:G16)</f>
        <v>608</v>
      </c>
      <c r="H13" s="54">
        <f t="shared" si="5"/>
        <v>24.596153846153847</v>
      </c>
      <c r="J13" s="51">
        <v>12</v>
      </c>
      <c r="K13" s="51">
        <v>295</v>
      </c>
      <c r="L13" s="57">
        <v>139</v>
      </c>
      <c r="M13" s="57"/>
      <c r="N13" s="57">
        <v>28</v>
      </c>
      <c r="O13" s="54">
        <v>24.583333333333332</v>
      </c>
      <c r="Q13" s="51">
        <f t="shared" si="0"/>
        <v>64</v>
      </c>
      <c r="R13" s="51">
        <f t="shared" si="1"/>
        <v>1574</v>
      </c>
      <c r="S13" s="57">
        <f t="shared" si="2"/>
        <v>774</v>
      </c>
      <c r="T13" s="57">
        <f t="shared" si="3"/>
        <v>58</v>
      </c>
      <c r="U13" s="57">
        <f t="shared" si="4"/>
        <v>636</v>
      </c>
      <c r="V13" s="54">
        <f t="shared" si="6"/>
        <v>24.59375</v>
      </c>
    </row>
    <row r="14" spans="1:22" ht="12">
      <c r="A14" s="183"/>
      <c r="B14" s="89" t="s">
        <v>114</v>
      </c>
      <c r="C14" s="62">
        <v>27</v>
      </c>
      <c r="D14" s="62">
        <v>662</v>
      </c>
      <c r="E14" s="119">
        <v>325</v>
      </c>
      <c r="F14" s="119">
        <v>38</v>
      </c>
      <c r="G14" s="119">
        <v>332</v>
      </c>
      <c r="H14" s="65">
        <f t="shared" si="5"/>
        <v>24.51851851851852</v>
      </c>
      <c r="J14" s="62">
        <v>6</v>
      </c>
      <c r="K14" s="62">
        <v>144</v>
      </c>
      <c r="L14" s="119">
        <v>70</v>
      </c>
      <c r="M14" s="119"/>
      <c r="N14" s="119">
        <v>26</v>
      </c>
      <c r="O14" s="65">
        <v>24</v>
      </c>
      <c r="Q14" s="62">
        <f t="shared" si="0"/>
        <v>33</v>
      </c>
      <c r="R14" s="62">
        <f t="shared" si="1"/>
        <v>806</v>
      </c>
      <c r="S14" s="119">
        <f t="shared" si="2"/>
        <v>395</v>
      </c>
      <c r="T14" s="119">
        <f t="shared" si="3"/>
        <v>38</v>
      </c>
      <c r="U14" s="119">
        <f t="shared" si="4"/>
        <v>358</v>
      </c>
      <c r="V14" s="65">
        <f t="shared" si="6"/>
        <v>24.424242424242426</v>
      </c>
    </row>
    <row r="15" spans="1:22" ht="12">
      <c r="A15" s="184"/>
      <c r="B15" s="89" t="s">
        <v>115</v>
      </c>
      <c r="C15" s="62">
        <v>14</v>
      </c>
      <c r="D15" s="62">
        <v>356</v>
      </c>
      <c r="E15" s="119">
        <v>167</v>
      </c>
      <c r="F15" s="119">
        <v>7</v>
      </c>
      <c r="G15" s="119">
        <v>151</v>
      </c>
      <c r="H15" s="65">
        <f t="shared" si="5"/>
        <v>25.428571428571427</v>
      </c>
      <c r="J15" s="62">
        <v>2</v>
      </c>
      <c r="K15" s="62">
        <v>55</v>
      </c>
      <c r="L15" s="119">
        <v>24</v>
      </c>
      <c r="M15" s="119"/>
      <c r="N15" s="119"/>
      <c r="O15" s="65">
        <v>27.5</v>
      </c>
      <c r="Q15" s="62">
        <f t="shared" si="0"/>
        <v>16</v>
      </c>
      <c r="R15" s="62">
        <f t="shared" si="1"/>
        <v>411</v>
      </c>
      <c r="S15" s="119">
        <f t="shared" si="2"/>
        <v>191</v>
      </c>
      <c r="T15" s="119">
        <f t="shared" si="3"/>
        <v>7</v>
      </c>
      <c r="U15" s="119">
        <f t="shared" si="4"/>
        <v>151</v>
      </c>
      <c r="V15" s="65">
        <f t="shared" si="6"/>
        <v>25.6875</v>
      </c>
    </row>
    <row r="16" spans="1:22" ht="12">
      <c r="A16" s="184"/>
      <c r="B16" s="89" t="s">
        <v>116</v>
      </c>
      <c r="C16" s="62">
        <v>11</v>
      </c>
      <c r="D16" s="62">
        <v>261</v>
      </c>
      <c r="E16" s="119">
        <v>143</v>
      </c>
      <c r="F16" s="119">
        <v>13</v>
      </c>
      <c r="G16" s="119">
        <v>125</v>
      </c>
      <c r="H16" s="65">
        <f t="shared" si="5"/>
        <v>23.727272727272727</v>
      </c>
      <c r="J16" s="62">
        <v>4</v>
      </c>
      <c r="K16" s="62">
        <v>96</v>
      </c>
      <c r="L16" s="119">
        <v>45</v>
      </c>
      <c r="M16" s="119"/>
      <c r="N16" s="119">
        <v>2</v>
      </c>
      <c r="O16" s="65">
        <v>24</v>
      </c>
      <c r="Q16" s="62">
        <f t="shared" si="0"/>
        <v>15</v>
      </c>
      <c r="R16" s="62">
        <f t="shared" si="1"/>
        <v>357</v>
      </c>
      <c r="S16" s="119">
        <f t="shared" si="2"/>
        <v>188</v>
      </c>
      <c r="T16" s="119">
        <f t="shared" si="3"/>
        <v>13</v>
      </c>
      <c r="U16" s="119">
        <f t="shared" si="4"/>
        <v>127</v>
      </c>
      <c r="V16" s="65">
        <f t="shared" si="6"/>
        <v>23.8</v>
      </c>
    </row>
    <row r="17" spans="1:22" ht="12">
      <c r="A17" s="182" t="s">
        <v>117</v>
      </c>
      <c r="B17" s="182"/>
      <c r="C17" s="51">
        <f>SUM(C18:C21)</f>
        <v>52</v>
      </c>
      <c r="D17" s="51">
        <f>SUM(D18:D21)</f>
        <v>1266</v>
      </c>
      <c r="E17" s="51">
        <f>SUM(E18:E21)</f>
        <v>662</v>
      </c>
      <c r="F17" s="51">
        <f>SUM(F18:F21)</f>
        <v>30</v>
      </c>
      <c r="G17" s="51">
        <f>SUM(G18:G21)</f>
        <v>310</v>
      </c>
      <c r="H17" s="54">
        <f t="shared" si="5"/>
        <v>24.346153846153847</v>
      </c>
      <c r="J17" s="51">
        <v>23</v>
      </c>
      <c r="K17" s="51">
        <v>401</v>
      </c>
      <c r="L17" s="57">
        <v>205</v>
      </c>
      <c r="M17" s="57">
        <v>1</v>
      </c>
      <c r="N17" s="57">
        <v>25</v>
      </c>
      <c r="O17" s="54">
        <v>17.434782608695652</v>
      </c>
      <c r="Q17" s="51">
        <f t="shared" si="0"/>
        <v>75</v>
      </c>
      <c r="R17" s="51">
        <f t="shared" si="1"/>
        <v>1667</v>
      </c>
      <c r="S17" s="57">
        <f t="shared" si="2"/>
        <v>867</v>
      </c>
      <c r="T17" s="57">
        <f t="shared" si="3"/>
        <v>31</v>
      </c>
      <c r="U17" s="57">
        <f t="shared" si="4"/>
        <v>335</v>
      </c>
      <c r="V17" s="54">
        <f t="shared" si="6"/>
        <v>22.226666666666667</v>
      </c>
    </row>
    <row r="18" spans="1:22" ht="12">
      <c r="A18" s="184"/>
      <c r="B18" s="89" t="s">
        <v>118</v>
      </c>
      <c r="C18" s="62">
        <v>19</v>
      </c>
      <c r="D18" s="62">
        <v>462</v>
      </c>
      <c r="E18" s="119">
        <v>236</v>
      </c>
      <c r="F18" s="119">
        <v>12</v>
      </c>
      <c r="G18" s="119">
        <v>71</v>
      </c>
      <c r="H18" s="65">
        <f t="shared" si="5"/>
        <v>24.31578947368421</v>
      </c>
      <c r="J18" s="62">
        <v>3</v>
      </c>
      <c r="K18" s="62">
        <v>67</v>
      </c>
      <c r="L18" s="119">
        <v>39</v>
      </c>
      <c r="M18" s="119"/>
      <c r="N18" s="119"/>
      <c r="O18" s="65">
        <v>22.333333333333332</v>
      </c>
      <c r="Q18" s="62">
        <f t="shared" si="0"/>
        <v>22</v>
      </c>
      <c r="R18" s="62">
        <f t="shared" si="1"/>
        <v>529</v>
      </c>
      <c r="S18" s="119">
        <f t="shared" si="2"/>
        <v>275</v>
      </c>
      <c r="T18" s="119">
        <f t="shared" si="3"/>
        <v>12</v>
      </c>
      <c r="U18" s="119">
        <f t="shared" si="4"/>
        <v>71</v>
      </c>
      <c r="V18" s="65">
        <f t="shared" si="6"/>
        <v>24.045454545454547</v>
      </c>
    </row>
    <row r="19" spans="1:22" ht="12">
      <c r="A19" s="184"/>
      <c r="B19" s="89" t="s">
        <v>119</v>
      </c>
      <c r="C19" s="62">
        <v>9</v>
      </c>
      <c r="D19" s="62">
        <v>226</v>
      </c>
      <c r="E19" s="119">
        <v>104</v>
      </c>
      <c r="F19" s="119">
        <v>11</v>
      </c>
      <c r="G19" s="119">
        <v>57</v>
      </c>
      <c r="H19" s="65">
        <f t="shared" si="5"/>
        <v>25.11111111111111</v>
      </c>
      <c r="J19" s="62">
        <v>7</v>
      </c>
      <c r="K19" s="62">
        <v>98</v>
      </c>
      <c r="L19" s="119">
        <v>53</v>
      </c>
      <c r="M19" s="119"/>
      <c r="N19" s="119">
        <v>3</v>
      </c>
      <c r="O19" s="65">
        <v>14</v>
      </c>
      <c r="Q19" s="62">
        <f t="shared" si="0"/>
        <v>16</v>
      </c>
      <c r="R19" s="62">
        <f t="shared" si="1"/>
        <v>324</v>
      </c>
      <c r="S19" s="119">
        <f t="shared" si="2"/>
        <v>157</v>
      </c>
      <c r="T19" s="119">
        <f t="shared" si="3"/>
        <v>11</v>
      </c>
      <c r="U19" s="119">
        <f t="shared" si="4"/>
        <v>60</v>
      </c>
      <c r="V19" s="65">
        <f t="shared" si="6"/>
        <v>20.25</v>
      </c>
    </row>
    <row r="20" spans="1:22" ht="12">
      <c r="A20" s="183"/>
      <c r="B20" s="89" t="s">
        <v>120</v>
      </c>
      <c r="C20" s="62">
        <v>8</v>
      </c>
      <c r="D20" s="62">
        <v>196</v>
      </c>
      <c r="E20" s="119">
        <v>110</v>
      </c>
      <c r="F20" s="119">
        <v>0</v>
      </c>
      <c r="G20" s="119">
        <v>62</v>
      </c>
      <c r="H20" s="65">
        <f t="shared" si="5"/>
        <v>24.5</v>
      </c>
      <c r="J20" s="62">
        <v>4</v>
      </c>
      <c r="K20" s="62">
        <v>70</v>
      </c>
      <c r="L20" s="119">
        <v>35</v>
      </c>
      <c r="M20" s="119"/>
      <c r="N20" s="119">
        <v>4</v>
      </c>
      <c r="O20" s="65">
        <v>17.5</v>
      </c>
      <c r="Q20" s="62">
        <f t="shared" si="0"/>
        <v>12</v>
      </c>
      <c r="R20" s="62">
        <f t="shared" si="1"/>
        <v>266</v>
      </c>
      <c r="S20" s="119">
        <f t="shared" si="2"/>
        <v>145</v>
      </c>
      <c r="T20" s="119">
        <f t="shared" si="3"/>
        <v>0</v>
      </c>
      <c r="U20" s="119">
        <f t="shared" si="4"/>
        <v>66</v>
      </c>
      <c r="V20" s="65">
        <f t="shared" si="6"/>
        <v>22.166666666666668</v>
      </c>
    </row>
    <row r="21" spans="1:22" ht="12">
      <c r="A21" s="183"/>
      <c r="B21" s="89" t="s">
        <v>121</v>
      </c>
      <c r="C21" s="62">
        <v>16</v>
      </c>
      <c r="D21" s="62">
        <v>382</v>
      </c>
      <c r="E21" s="119">
        <v>212</v>
      </c>
      <c r="F21" s="119">
        <v>7</v>
      </c>
      <c r="G21" s="119">
        <v>120</v>
      </c>
      <c r="H21" s="65">
        <f t="shared" si="5"/>
        <v>23.875</v>
      </c>
      <c r="J21" s="62">
        <v>9</v>
      </c>
      <c r="K21" s="62">
        <v>166</v>
      </c>
      <c r="L21" s="119">
        <v>78</v>
      </c>
      <c r="M21" s="119">
        <v>1</v>
      </c>
      <c r="N21" s="119">
        <v>18</v>
      </c>
      <c r="O21" s="65">
        <v>18.444444444444443</v>
      </c>
      <c r="Q21" s="62">
        <f t="shared" si="0"/>
        <v>25</v>
      </c>
      <c r="R21" s="62">
        <f t="shared" si="1"/>
        <v>548</v>
      </c>
      <c r="S21" s="119">
        <f t="shared" si="2"/>
        <v>290</v>
      </c>
      <c r="T21" s="119">
        <f t="shared" si="3"/>
        <v>8</v>
      </c>
      <c r="U21" s="119">
        <f t="shared" si="4"/>
        <v>138</v>
      </c>
      <c r="V21" s="65">
        <f t="shared" si="6"/>
        <v>21.92</v>
      </c>
    </row>
    <row r="22" spans="1:22" ht="12">
      <c r="A22" s="181" t="s">
        <v>122</v>
      </c>
      <c r="B22" s="181"/>
      <c r="C22" s="51">
        <f>SUM(C23:C24)</f>
        <v>53</v>
      </c>
      <c r="D22" s="51">
        <f>SUM(D23:D24)</f>
        <v>1239</v>
      </c>
      <c r="E22" s="51">
        <f>SUM(E23:E24)</f>
        <v>608</v>
      </c>
      <c r="F22" s="51">
        <f>SUM(F23:F24)</f>
        <v>61</v>
      </c>
      <c r="G22" s="51">
        <f>SUM(G23:G24)</f>
        <v>495</v>
      </c>
      <c r="H22" s="54">
        <f t="shared" si="5"/>
        <v>23.37735849056604</v>
      </c>
      <c r="J22" s="51">
        <v>9</v>
      </c>
      <c r="K22" s="62">
        <v>212</v>
      </c>
      <c r="L22" s="119">
        <v>109</v>
      </c>
      <c r="M22" s="57">
        <v>1</v>
      </c>
      <c r="N22" s="119">
        <v>14</v>
      </c>
      <c r="O22" s="54">
        <v>23.555555555555557</v>
      </c>
      <c r="Q22" s="51">
        <f t="shared" si="0"/>
        <v>62</v>
      </c>
      <c r="R22" s="51">
        <f t="shared" si="1"/>
        <v>1451</v>
      </c>
      <c r="S22" s="57">
        <f t="shared" si="2"/>
        <v>717</v>
      </c>
      <c r="T22" s="57">
        <f t="shared" si="3"/>
        <v>62</v>
      </c>
      <c r="U22" s="57">
        <f t="shared" si="4"/>
        <v>509</v>
      </c>
      <c r="V22" s="54">
        <f t="shared" si="6"/>
        <v>23.403225806451612</v>
      </c>
    </row>
    <row r="23" spans="1:22" ht="12">
      <c r="A23" s="184"/>
      <c r="B23" s="89" t="s">
        <v>123</v>
      </c>
      <c r="C23" s="62">
        <v>28</v>
      </c>
      <c r="D23" s="62">
        <v>665</v>
      </c>
      <c r="E23" s="119">
        <v>315</v>
      </c>
      <c r="F23" s="119">
        <v>29</v>
      </c>
      <c r="G23" s="119">
        <v>307</v>
      </c>
      <c r="H23" s="65">
        <f t="shared" si="5"/>
        <v>23.75</v>
      </c>
      <c r="J23" s="62"/>
      <c r="K23" s="62"/>
      <c r="L23" s="119"/>
      <c r="M23" s="119"/>
      <c r="N23" s="119"/>
      <c r="O23" s="65"/>
      <c r="Q23" s="62">
        <f t="shared" si="0"/>
        <v>28</v>
      </c>
      <c r="R23" s="62">
        <f t="shared" si="1"/>
        <v>665</v>
      </c>
      <c r="S23" s="119">
        <f t="shared" si="2"/>
        <v>315</v>
      </c>
      <c r="T23" s="119">
        <f t="shared" si="3"/>
        <v>29</v>
      </c>
      <c r="U23" s="119">
        <f t="shared" si="4"/>
        <v>307</v>
      </c>
      <c r="V23" s="65">
        <f t="shared" si="6"/>
        <v>23.75</v>
      </c>
    </row>
    <row r="24" spans="1:22" ht="12">
      <c r="A24" s="184"/>
      <c r="B24" s="89" t="s">
        <v>124</v>
      </c>
      <c r="C24" s="62">
        <v>25</v>
      </c>
      <c r="D24" s="62">
        <v>574</v>
      </c>
      <c r="E24" s="119">
        <v>293</v>
      </c>
      <c r="F24" s="119">
        <v>32</v>
      </c>
      <c r="G24" s="119">
        <v>188</v>
      </c>
      <c r="H24" s="65">
        <f t="shared" si="5"/>
        <v>22.96</v>
      </c>
      <c r="J24" s="62">
        <v>9</v>
      </c>
      <c r="K24" s="62">
        <v>212</v>
      </c>
      <c r="L24" s="119">
        <v>109</v>
      </c>
      <c r="M24" s="119">
        <v>1</v>
      </c>
      <c r="N24" s="119">
        <v>14</v>
      </c>
      <c r="O24" s="65">
        <v>23.555555555555557</v>
      </c>
      <c r="Q24" s="62">
        <f t="shared" si="0"/>
        <v>34</v>
      </c>
      <c r="R24" s="62">
        <f t="shared" si="1"/>
        <v>786</v>
      </c>
      <c r="S24" s="119">
        <f t="shared" si="2"/>
        <v>402</v>
      </c>
      <c r="T24" s="119">
        <f t="shared" si="3"/>
        <v>33</v>
      </c>
      <c r="U24" s="119">
        <f t="shared" si="4"/>
        <v>202</v>
      </c>
      <c r="V24" s="65">
        <f t="shared" si="6"/>
        <v>23.11764705882353</v>
      </c>
    </row>
    <row r="25" spans="1:22" ht="12">
      <c r="A25" s="182" t="s">
        <v>78</v>
      </c>
      <c r="B25" s="182"/>
      <c r="C25" s="51">
        <f>SUM(C26:C29)</f>
        <v>46</v>
      </c>
      <c r="D25" s="51">
        <f>SUM(D26:D29)</f>
        <v>1069</v>
      </c>
      <c r="E25" s="51">
        <f>SUM(E26:E29)</f>
        <v>517</v>
      </c>
      <c r="F25" s="51">
        <f>SUM(F26:F29)</f>
        <v>29</v>
      </c>
      <c r="G25" s="51">
        <f>SUM(G26:G29)</f>
        <v>102</v>
      </c>
      <c r="H25" s="54">
        <f t="shared" si="5"/>
        <v>23.23913043478261</v>
      </c>
      <c r="J25" s="51">
        <v>14</v>
      </c>
      <c r="K25" s="62">
        <v>336</v>
      </c>
      <c r="L25" s="119">
        <v>159</v>
      </c>
      <c r="M25" s="57">
        <v>1</v>
      </c>
      <c r="N25" s="119">
        <v>8</v>
      </c>
      <c r="O25" s="54">
        <v>24</v>
      </c>
      <c r="Q25" s="51">
        <f t="shared" si="0"/>
        <v>60</v>
      </c>
      <c r="R25" s="51">
        <f t="shared" si="1"/>
        <v>1405</v>
      </c>
      <c r="S25" s="57">
        <f t="shared" si="2"/>
        <v>676</v>
      </c>
      <c r="T25" s="57">
        <f t="shared" si="3"/>
        <v>30</v>
      </c>
      <c r="U25" s="57">
        <f t="shared" si="4"/>
        <v>110</v>
      </c>
      <c r="V25" s="54">
        <f t="shared" si="6"/>
        <v>23.416666666666668</v>
      </c>
    </row>
    <row r="26" spans="1:22" ht="12">
      <c r="A26" s="184"/>
      <c r="B26" s="89" t="s">
        <v>125</v>
      </c>
      <c r="C26" s="62">
        <v>7</v>
      </c>
      <c r="D26" s="62">
        <v>138</v>
      </c>
      <c r="E26" s="119">
        <v>71</v>
      </c>
      <c r="F26" s="119">
        <v>6</v>
      </c>
      <c r="G26" s="119">
        <v>9</v>
      </c>
      <c r="H26" s="65">
        <f t="shared" si="5"/>
        <v>19.714285714285715</v>
      </c>
      <c r="J26" s="62">
        <v>2</v>
      </c>
      <c r="K26" s="62">
        <v>35</v>
      </c>
      <c r="L26" s="119">
        <v>16</v>
      </c>
      <c r="M26" s="119">
        <v>1</v>
      </c>
      <c r="N26" s="119">
        <v>6</v>
      </c>
      <c r="O26" s="65">
        <v>17.5</v>
      </c>
      <c r="Q26" s="62">
        <f t="shared" si="0"/>
        <v>9</v>
      </c>
      <c r="R26" s="62">
        <f t="shared" si="1"/>
        <v>173</v>
      </c>
      <c r="S26" s="119">
        <f t="shared" si="2"/>
        <v>87</v>
      </c>
      <c r="T26" s="119">
        <f t="shared" si="3"/>
        <v>7</v>
      </c>
      <c r="U26" s="119">
        <f t="shared" si="4"/>
        <v>15</v>
      </c>
      <c r="V26" s="65">
        <f t="shared" si="6"/>
        <v>19.22222222222222</v>
      </c>
    </row>
    <row r="27" spans="1:22" ht="12">
      <c r="A27" s="184"/>
      <c r="B27" s="89" t="s">
        <v>126</v>
      </c>
      <c r="C27" s="62">
        <v>9</v>
      </c>
      <c r="D27" s="62">
        <v>216</v>
      </c>
      <c r="E27" s="119">
        <v>107</v>
      </c>
      <c r="F27" s="119">
        <v>3</v>
      </c>
      <c r="G27" s="119">
        <v>21</v>
      </c>
      <c r="H27" s="65">
        <f t="shared" si="5"/>
        <v>24</v>
      </c>
      <c r="J27" s="62">
        <v>3</v>
      </c>
      <c r="K27" s="62">
        <v>67</v>
      </c>
      <c r="L27" s="119">
        <v>29</v>
      </c>
      <c r="M27" s="119"/>
      <c r="N27" s="119">
        <v>2</v>
      </c>
      <c r="O27" s="65">
        <v>22.333333333333332</v>
      </c>
      <c r="Q27" s="62">
        <f t="shared" si="0"/>
        <v>12</v>
      </c>
      <c r="R27" s="62">
        <f t="shared" si="1"/>
        <v>283</v>
      </c>
      <c r="S27" s="119">
        <f t="shared" si="2"/>
        <v>136</v>
      </c>
      <c r="T27" s="119">
        <f t="shared" si="3"/>
        <v>3</v>
      </c>
      <c r="U27" s="119">
        <f t="shared" si="4"/>
        <v>23</v>
      </c>
      <c r="V27" s="65">
        <f t="shared" si="6"/>
        <v>23.583333333333332</v>
      </c>
    </row>
    <row r="28" spans="1:22" ht="12">
      <c r="A28" s="183"/>
      <c r="B28" s="89" t="s">
        <v>127</v>
      </c>
      <c r="C28" s="62">
        <v>9</v>
      </c>
      <c r="D28" s="62">
        <v>223</v>
      </c>
      <c r="E28" s="119">
        <v>104</v>
      </c>
      <c r="F28" s="119">
        <v>9</v>
      </c>
      <c r="G28" s="119">
        <v>25</v>
      </c>
      <c r="H28" s="65">
        <f t="shared" si="5"/>
        <v>24.77777777777778</v>
      </c>
      <c r="J28" s="62"/>
      <c r="K28" s="62"/>
      <c r="L28" s="119"/>
      <c r="M28" s="119"/>
      <c r="N28" s="119"/>
      <c r="O28" s="65"/>
      <c r="Q28" s="62">
        <f t="shared" si="0"/>
        <v>9</v>
      </c>
      <c r="R28" s="62">
        <f t="shared" si="1"/>
        <v>223</v>
      </c>
      <c r="S28" s="119">
        <f t="shared" si="2"/>
        <v>104</v>
      </c>
      <c r="T28" s="119">
        <f t="shared" si="3"/>
        <v>9</v>
      </c>
      <c r="U28" s="119">
        <f t="shared" si="4"/>
        <v>25</v>
      </c>
      <c r="V28" s="65">
        <f t="shared" si="6"/>
        <v>24.77777777777778</v>
      </c>
    </row>
    <row r="29" spans="1:22" ht="12">
      <c r="A29" s="184"/>
      <c r="B29" s="89" t="s">
        <v>128</v>
      </c>
      <c r="C29" s="62">
        <v>21</v>
      </c>
      <c r="D29" s="62">
        <v>492</v>
      </c>
      <c r="E29" s="119">
        <v>235</v>
      </c>
      <c r="F29" s="119">
        <v>11</v>
      </c>
      <c r="G29" s="119">
        <v>47</v>
      </c>
      <c r="H29" s="65">
        <f t="shared" si="5"/>
        <v>23.428571428571427</v>
      </c>
      <c r="J29" s="62">
        <v>9</v>
      </c>
      <c r="K29" s="62">
        <v>234</v>
      </c>
      <c r="L29" s="119">
        <v>114</v>
      </c>
      <c r="M29" s="119"/>
      <c r="N29" s="119"/>
      <c r="O29" s="65">
        <v>26</v>
      </c>
      <c r="Q29" s="62">
        <f t="shared" si="0"/>
        <v>30</v>
      </c>
      <c r="R29" s="62">
        <f t="shared" si="1"/>
        <v>726</v>
      </c>
      <c r="S29" s="119">
        <f t="shared" si="2"/>
        <v>349</v>
      </c>
      <c r="T29" s="119">
        <f t="shared" si="3"/>
        <v>11</v>
      </c>
      <c r="U29" s="119">
        <f t="shared" si="4"/>
        <v>47</v>
      </c>
      <c r="V29" s="65">
        <f t="shared" si="6"/>
        <v>24.2</v>
      </c>
    </row>
    <row r="30" spans="1:22" ht="12">
      <c r="A30" s="182" t="s">
        <v>14</v>
      </c>
      <c r="B30" s="182"/>
      <c r="C30" s="51">
        <f>SUM(C31:C32)</f>
        <v>44</v>
      </c>
      <c r="D30" s="51">
        <f>SUM(D31:D32)</f>
        <v>1100</v>
      </c>
      <c r="E30" s="51">
        <f>SUM(E31:E32)</f>
        <v>529</v>
      </c>
      <c r="F30" s="51">
        <f>SUM(F31:F32)</f>
        <v>39</v>
      </c>
      <c r="G30" s="51">
        <f>SUM(G31:G32)</f>
        <v>307</v>
      </c>
      <c r="H30" s="54">
        <f t="shared" si="5"/>
        <v>25</v>
      </c>
      <c r="J30" s="51">
        <v>15</v>
      </c>
      <c r="K30" s="51">
        <v>326</v>
      </c>
      <c r="L30" s="57">
        <v>158</v>
      </c>
      <c r="M30" s="57"/>
      <c r="N30" s="57">
        <v>10</v>
      </c>
      <c r="O30" s="54">
        <v>21.733333333333334</v>
      </c>
      <c r="Q30" s="51">
        <f t="shared" si="0"/>
        <v>59</v>
      </c>
      <c r="R30" s="51">
        <f t="shared" si="1"/>
        <v>1426</v>
      </c>
      <c r="S30" s="57">
        <f t="shared" si="2"/>
        <v>687</v>
      </c>
      <c r="T30" s="57">
        <f t="shared" si="3"/>
        <v>39</v>
      </c>
      <c r="U30" s="57">
        <f t="shared" si="4"/>
        <v>317</v>
      </c>
      <c r="V30" s="54">
        <f t="shared" si="6"/>
        <v>24.16949152542373</v>
      </c>
    </row>
    <row r="31" spans="1:22" ht="12">
      <c r="A31" s="183"/>
      <c r="B31" s="89" t="s">
        <v>129</v>
      </c>
      <c r="C31" s="62">
        <v>30</v>
      </c>
      <c r="D31" s="62">
        <v>749</v>
      </c>
      <c r="E31" s="119">
        <v>362</v>
      </c>
      <c r="F31" s="119">
        <v>23</v>
      </c>
      <c r="G31" s="119">
        <v>218</v>
      </c>
      <c r="H31" s="65">
        <f t="shared" si="5"/>
        <v>24.966666666666665</v>
      </c>
      <c r="J31" s="62">
        <v>7</v>
      </c>
      <c r="K31" s="62">
        <v>138</v>
      </c>
      <c r="L31" s="119">
        <v>63</v>
      </c>
      <c r="M31" s="119"/>
      <c r="N31" s="119">
        <v>10</v>
      </c>
      <c r="O31" s="65">
        <v>19.714285714285715</v>
      </c>
      <c r="Q31" s="62">
        <f t="shared" si="0"/>
        <v>37</v>
      </c>
      <c r="R31" s="62">
        <f t="shared" si="1"/>
        <v>887</v>
      </c>
      <c r="S31" s="119">
        <f t="shared" si="2"/>
        <v>425</v>
      </c>
      <c r="T31" s="119">
        <f t="shared" si="3"/>
        <v>23</v>
      </c>
      <c r="U31" s="119">
        <f t="shared" si="4"/>
        <v>228</v>
      </c>
      <c r="V31" s="65">
        <f t="shared" si="6"/>
        <v>23.972972972972972</v>
      </c>
    </row>
    <row r="32" spans="1:22" ht="12">
      <c r="A32" s="184"/>
      <c r="B32" s="89" t="s">
        <v>130</v>
      </c>
      <c r="C32" s="62">
        <v>14</v>
      </c>
      <c r="D32" s="62">
        <v>351</v>
      </c>
      <c r="E32" s="119">
        <v>167</v>
      </c>
      <c r="F32" s="119">
        <v>16</v>
      </c>
      <c r="G32" s="119">
        <v>89</v>
      </c>
      <c r="H32" s="65">
        <f t="shared" si="5"/>
        <v>25.071428571428573</v>
      </c>
      <c r="J32" s="62">
        <v>8</v>
      </c>
      <c r="K32" s="62">
        <v>188</v>
      </c>
      <c r="L32" s="119">
        <v>95</v>
      </c>
      <c r="M32" s="119"/>
      <c r="N32" s="119"/>
      <c r="O32" s="65">
        <v>23.5</v>
      </c>
      <c r="Q32" s="62">
        <f t="shared" si="0"/>
        <v>22</v>
      </c>
      <c r="R32" s="62">
        <f t="shared" si="1"/>
        <v>539</v>
      </c>
      <c r="S32" s="119">
        <f t="shared" si="2"/>
        <v>262</v>
      </c>
      <c r="T32" s="119">
        <f t="shared" si="3"/>
        <v>16</v>
      </c>
      <c r="U32" s="119">
        <f t="shared" si="4"/>
        <v>89</v>
      </c>
      <c r="V32" s="65">
        <f t="shared" si="6"/>
        <v>24.5</v>
      </c>
    </row>
    <row r="33" spans="1:22" ht="12">
      <c r="A33" s="185" t="s">
        <v>131</v>
      </c>
      <c r="B33" s="185"/>
      <c r="C33" s="57">
        <v>35</v>
      </c>
      <c r="D33" s="57">
        <v>861</v>
      </c>
      <c r="E33" s="57">
        <v>425</v>
      </c>
      <c r="F33" s="57">
        <v>23</v>
      </c>
      <c r="G33" s="57">
        <v>165</v>
      </c>
      <c r="H33" s="186">
        <f t="shared" si="5"/>
        <v>24.6</v>
      </c>
      <c r="J33" s="57">
        <v>14</v>
      </c>
      <c r="K33" s="57">
        <v>235</v>
      </c>
      <c r="L33" s="57">
        <v>117</v>
      </c>
      <c r="M33" s="57"/>
      <c r="N33" s="57">
        <v>9</v>
      </c>
      <c r="O33" s="186">
        <v>16.785714285714285</v>
      </c>
      <c r="Q33" s="57">
        <f t="shared" si="0"/>
        <v>49</v>
      </c>
      <c r="R33" s="57">
        <f t="shared" si="1"/>
        <v>1096</v>
      </c>
      <c r="S33" s="57">
        <f t="shared" si="2"/>
        <v>542</v>
      </c>
      <c r="T33" s="57">
        <f t="shared" si="3"/>
        <v>23</v>
      </c>
      <c r="U33" s="57">
        <f t="shared" si="4"/>
        <v>174</v>
      </c>
      <c r="V33" s="186">
        <f t="shared" si="6"/>
        <v>22.367346938775512</v>
      </c>
    </row>
    <row r="34" spans="1:22" ht="12">
      <c r="A34" s="185" t="s">
        <v>132</v>
      </c>
      <c r="B34" s="185"/>
      <c r="C34" s="57">
        <v>261</v>
      </c>
      <c r="D34" s="57">
        <v>6304</v>
      </c>
      <c r="E34" s="57">
        <v>3148</v>
      </c>
      <c r="F34" s="57">
        <v>243</v>
      </c>
      <c r="G34" s="57">
        <v>2090</v>
      </c>
      <c r="H34" s="186">
        <f>D34/C34</f>
        <v>24.153256704980844</v>
      </c>
      <c r="J34" s="57">
        <v>71</v>
      </c>
      <c r="K34" s="57">
        <v>1570</v>
      </c>
      <c r="L34" s="57">
        <v>765</v>
      </c>
      <c r="M34" s="57">
        <v>3</v>
      </c>
      <c r="N34" s="57">
        <v>83</v>
      </c>
      <c r="O34" s="186">
        <v>22.112676056338028</v>
      </c>
      <c r="Q34" s="57">
        <f t="shared" si="0"/>
        <v>332</v>
      </c>
      <c r="R34" s="57">
        <f aca="true" t="shared" si="7" ref="R34:U35">K34+D34</f>
        <v>7874</v>
      </c>
      <c r="S34" s="57">
        <f t="shared" si="7"/>
        <v>3913</v>
      </c>
      <c r="T34" s="57">
        <f t="shared" si="7"/>
        <v>246</v>
      </c>
      <c r="U34" s="57">
        <f t="shared" si="7"/>
        <v>2173</v>
      </c>
      <c r="V34" s="186">
        <f>R34/Q34</f>
        <v>23.716867469879517</v>
      </c>
    </row>
    <row r="35" spans="1:22" ht="12">
      <c r="A35" s="187" t="s">
        <v>89</v>
      </c>
      <c r="B35" s="187"/>
      <c r="C35" s="76">
        <v>296</v>
      </c>
      <c r="D35" s="76">
        <v>7165</v>
      </c>
      <c r="E35" s="77">
        <v>3573</v>
      </c>
      <c r="F35" s="77">
        <v>266</v>
      </c>
      <c r="G35" s="77">
        <v>2255</v>
      </c>
      <c r="H35" s="78">
        <f>D35/C35</f>
        <v>24.20608108108108</v>
      </c>
      <c r="J35" s="76">
        <v>85</v>
      </c>
      <c r="K35" s="76">
        <v>1805</v>
      </c>
      <c r="L35" s="76">
        <v>882</v>
      </c>
      <c r="M35" s="76">
        <v>3</v>
      </c>
      <c r="N35" s="76">
        <v>92</v>
      </c>
      <c r="O35" s="78">
        <v>21.235294117647058</v>
      </c>
      <c r="Q35" s="76">
        <f t="shared" si="0"/>
        <v>381</v>
      </c>
      <c r="R35" s="76">
        <f t="shared" si="7"/>
        <v>8970</v>
      </c>
      <c r="S35" s="77">
        <f t="shared" si="7"/>
        <v>4455</v>
      </c>
      <c r="T35" s="77">
        <f t="shared" si="7"/>
        <v>269</v>
      </c>
      <c r="U35" s="77">
        <f t="shared" si="7"/>
        <v>2347</v>
      </c>
      <c r="V35" s="78">
        <f>R35/Q35</f>
        <v>23.543307086614174</v>
      </c>
    </row>
    <row r="36" spans="1:22" ht="12">
      <c r="A36" s="81" t="s">
        <v>137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90"/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I12 C36:V36 P30:V30 C17:I17 C14:I16 P14:V16 C22:I23 C18:I21 P18:V21 C25:I25 C24:I24 P24:V24 C13:I13 P13:V13 C26:I29 P26:V29 C31:I32 P31:V32 P9:V12 C33:I35 P33:V35 P17:V17 P22:V23 P25:V25" unlockedFormula="1"/>
    <ignoredError sqref="E8:G8 L8:U8 P1" numberStoredAsText="1"/>
    <ignoredError sqref="C30:I3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J9" sqref="J9:O35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134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v>49</v>
      </c>
      <c r="D9" s="51">
        <v>1220</v>
      </c>
      <c r="E9" s="57">
        <v>628</v>
      </c>
      <c r="F9" s="57">
        <v>31</v>
      </c>
      <c r="G9" s="57">
        <v>440</v>
      </c>
      <c r="H9" s="54">
        <v>24.897959183673468</v>
      </c>
      <c r="J9" s="51">
        <v>12</v>
      </c>
      <c r="K9" s="51">
        <v>245</v>
      </c>
      <c r="L9" s="57">
        <v>118</v>
      </c>
      <c r="M9" s="57">
        <v>5</v>
      </c>
      <c r="N9" s="57">
        <v>3</v>
      </c>
      <c r="O9" s="54">
        <v>20.416666666666668</v>
      </c>
      <c r="Q9" s="51">
        <f aca="true" t="shared" si="0" ref="Q9:U35">J9+C9</f>
        <v>61</v>
      </c>
      <c r="R9" s="56">
        <f t="shared" si="0"/>
        <v>1465</v>
      </c>
      <c r="S9" s="57">
        <f t="shared" si="0"/>
        <v>746</v>
      </c>
      <c r="T9" s="53">
        <f t="shared" si="0"/>
        <v>36</v>
      </c>
      <c r="U9" s="53">
        <f>N9+G9</f>
        <v>443</v>
      </c>
      <c r="V9" s="54">
        <f>R9/Q9</f>
        <v>24.016393442622952</v>
      </c>
    </row>
    <row r="10" spans="1:22" ht="12">
      <c r="A10" s="89"/>
      <c r="B10" s="89" t="s">
        <v>111</v>
      </c>
      <c r="C10" s="62">
        <v>16</v>
      </c>
      <c r="D10" s="62">
        <v>401</v>
      </c>
      <c r="E10" s="119">
        <v>217</v>
      </c>
      <c r="F10" s="119">
        <v>5</v>
      </c>
      <c r="G10" s="119">
        <v>117</v>
      </c>
      <c r="H10" s="65">
        <v>25.0625</v>
      </c>
      <c r="J10" s="62"/>
      <c r="K10" s="62"/>
      <c r="L10" s="119"/>
      <c r="M10" s="119"/>
      <c r="N10" s="119"/>
      <c r="O10" s="65"/>
      <c r="Q10" s="62">
        <f t="shared" si="0"/>
        <v>16</v>
      </c>
      <c r="R10" s="62">
        <f t="shared" si="0"/>
        <v>401</v>
      </c>
      <c r="S10" s="119">
        <f t="shared" si="0"/>
        <v>217</v>
      </c>
      <c r="T10" s="119">
        <f t="shared" si="0"/>
        <v>5</v>
      </c>
      <c r="U10" s="119">
        <f t="shared" si="0"/>
        <v>117</v>
      </c>
      <c r="V10" s="65">
        <f>R10/Q10</f>
        <v>25.0625</v>
      </c>
    </row>
    <row r="11" spans="1:22" ht="12">
      <c r="A11" s="89"/>
      <c r="B11" s="89" t="s">
        <v>112</v>
      </c>
      <c r="C11" s="62">
        <v>21</v>
      </c>
      <c r="D11" s="62">
        <v>523</v>
      </c>
      <c r="E11" s="119">
        <v>255</v>
      </c>
      <c r="F11" s="119">
        <v>20</v>
      </c>
      <c r="G11" s="119">
        <v>212</v>
      </c>
      <c r="H11" s="65">
        <v>24.904761904761905</v>
      </c>
      <c r="J11" s="62">
        <v>8</v>
      </c>
      <c r="K11" s="62">
        <v>156</v>
      </c>
      <c r="L11" s="119">
        <v>82</v>
      </c>
      <c r="M11" s="119">
        <v>4</v>
      </c>
      <c r="N11" s="119">
        <v>2</v>
      </c>
      <c r="O11" s="65">
        <v>19.5</v>
      </c>
      <c r="Q11" s="62">
        <f t="shared" si="0"/>
        <v>29</v>
      </c>
      <c r="R11" s="62">
        <f t="shared" si="0"/>
        <v>679</v>
      </c>
      <c r="S11" s="119">
        <f t="shared" si="0"/>
        <v>337</v>
      </c>
      <c r="T11" s="119">
        <f t="shared" si="0"/>
        <v>24</v>
      </c>
      <c r="U11" s="119">
        <f t="shared" si="0"/>
        <v>214</v>
      </c>
      <c r="V11" s="65">
        <f aca="true" t="shared" si="1" ref="V11:V33">R11/Q11</f>
        <v>23.413793103448278</v>
      </c>
    </row>
    <row r="12" spans="1:22" ht="12">
      <c r="A12" s="89"/>
      <c r="B12" s="89" t="s">
        <v>113</v>
      </c>
      <c r="C12" s="62">
        <v>12</v>
      </c>
      <c r="D12" s="62">
        <v>296</v>
      </c>
      <c r="E12" s="119">
        <v>156</v>
      </c>
      <c r="F12" s="119">
        <v>6</v>
      </c>
      <c r="G12" s="119">
        <v>111</v>
      </c>
      <c r="H12" s="65">
        <v>24.666666666666668</v>
      </c>
      <c r="J12" s="62">
        <v>4</v>
      </c>
      <c r="K12" s="62">
        <v>89</v>
      </c>
      <c r="L12" s="119">
        <v>36</v>
      </c>
      <c r="M12" s="119">
        <v>1</v>
      </c>
      <c r="N12" s="119">
        <v>1</v>
      </c>
      <c r="O12" s="65">
        <v>22.25</v>
      </c>
      <c r="Q12" s="62">
        <f t="shared" si="0"/>
        <v>16</v>
      </c>
      <c r="R12" s="62">
        <f t="shared" si="0"/>
        <v>385</v>
      </c>
      <c r="S12" s="119">
        <f t="shared" si="0"/>
        <v>192</v>
      </c>
      <c r="T12" s="119">
        <f t="shared" si="0"/>
        <v>7</v>
      </c>
      <c r="U12" s="119">
        <f t="shared" si="0"/>
        <v>112</v>
      </c>
      <c r="V12" s="65">
        <f t="shared" si="1"/>
        <v>24.0625</v>
      </c>
    </row>
    <row r="13" spans="1:22" ht="12">
      <c r="A13" s="182" t="s">
        <v>7</v>
      </c>
      <c r="B13" s="182"/>
      <c r="C13" s="51">
        <v>52</v>
      </c>
      <c r="D13" s="51">
        <v>1272</v>
      </c>
      <c r="E13" s="57">
        <v>641</v>
      </c>
      <c r="F13" s="57">
        <v>36</v>
      </c>
      <c r="G13" s="57">
        <v>597</v>
      </c>
      <c r="H13" s="54">
        <v>24.46153846153846</v>
      </c>
      <c r="J13" s="51">
        <v>12</v>
      </c>
      <c r="K13" s="51">
        <v>284</v>
      </c>
      <c r="L13" s="57">
        <v>136</v>
      </c>
      <c r="M13" s="57">
        <v>5</v>
      </c>
      <c r="N13" s="57">
        <v>38</v>
      </c>
      <c r="O13" s="54">
        <v>23.666666666666668</v>
      </c>
      <c r="Q13" s="51">
        <f t="shared" si="0"/>
        <v>64</v>
      </c>
      <c r="R13" s="51">
        <f t="shared" si="0"/>
        <v>1556</v>
      </c>
      <c r="S13" s="57">
        <f t="shared" si="0"/>
        <v>777</v>
      </c>
      <c r="T13" s="57">
        <f t="shared" si="0"/>
        <v>41</v>
      </c>
      <c r="U13" s="57">
        <f t="shared" si="0"/>
        <v>635</v>
      </c>
      <c r="V13" s="54">
        <f t="shared" si="1"/>
        <v>24.3125</v>
      </c>
    </row>
    <row r="14" spans="1:22" ht="12">
      <c r="A14" s="183"/>
      <c r="B14" s="89" t="s">
        <v>114</v>
      </c>
      <c r="C14" s="62">
        <v>27</v>
      </c>
      <c r="D14" s="62">
        <v>652</v>
      </c>
      <c r="E14" s="119">
        <v>334</v>
      </c>
      <c r="F14" s="119">
        <v>23</v>
      </c>
      <c r="G14" s="119">
        <v>326</v>
      </c>
      <c r="H14" s="65">
        <v>24.14814814814815</v>
      </c>
      <c r="J14" s="62">
        <v>6</v>
      </c>
      <c r="K14" s="62">
        <v>147</v>
      </c>
      <c r="L14" s="119">
        <v>74</v>
      </c>
      <c r="M14" s="119">
        <v>0</v>
      </c>
      <c r="N14" s="119">
        <v>19</v>
      </c>
      <c r="O14" s="65">
        <v>24.5</v>
      </c>
      <c r="Q14" s="62">
        <f t="shared" si="0"/>
        <v>33</v>
      </c>
      <c r="R14" s="62">
        <f t="shared" si="0"/>
        <v>799</v>
      </c>
      <c r="S14" s="119">
        <f t="shared" si="0"/>
        <v>408</v>
      </c>
      <c r="T14" s="119">
        <f t="shared" si="0"/>
        <v>23</v>
      </c>
      <c r="U14" s="119">
        <f t="shared" si="0"/>
        <v>345</v>
      </c>
      <c r="V14" s="65">
        <f t="shared" si="1"/>
        <v>24.21212121212121</v>
      </c>
    </row>
    <row r="15" spans="1:22" ht="12">
      <c r="A15" s="184"/>
      <c r="B15" s="89" t="s">
        <v>115</v>
      </c>
      <c r="C15" s="62">
        <v>14</v>
      </c>
      <c r="D15" s="62">
        <v>358</v>
      </c>
      <c r="E15" s="119">
        <v>162</v>
      </c>
      <c r="F15" s="119">
        <v>7</v>
      </c>
      <c r="G15" s="119">
        <v>146</v>
      </c>
      <c r="H15" s="65">
        <v>25.571428571428573</v>
      </c>
      <c r="J15" s="62">
        <v>2</v>
      </c>
      <c r="K15" s="62">
        <v>51</v>
      </c>
      <c r="L15" s="119">
        <v>25</v>
      </c>
      <c r="M15" s="119">
        <v>1</v>
      </c>
      <c r="N15" s="119">
        <v>9</v>
      </c>
      <c r="O15" s="65">
        <v>25.5</v>
      </c>
      <c r="Q15" s="62">
        <f t="shared" si="0"/>
        <v>16</v>
      </c>
      <c r="R15" s="62">
        <f t="shared" si="0"/>
        <v>409</v>
      </c>
      <c r="S15" s="119">
        <f t="shared" si="0"/>
        <v>187</v>
      </c>
      <c r="T15" s="119">
        <f t="shared" si="0"/>
        <v>8</v>
      </c>
      <c r="U15" s="119">
        <f t="shared" si="0"/>
        <v>155</v>
      </c>
      <c r="V15" s="65">
        <f t="shared" si="1"/>
        <v>25.5625</v>
      </c>
    </row>
    <row r="16" spans="1:22" ht="12">
      <c r="A16" s="184"/>
      <c r="B16" s="89" t="s">
        <v>116</v>
      </c>
      <c r="C16" s="62">
        <v>11</v>
      </c>
      <c r="D16" s="62">
        <v>262</v>
      </c>
      <c r="E16" s="119">
        <v>145</v>
      </c>
      <c r="F16" s="119">
        <v>6</v>
      </c>
      <c r="G16" s="119">
        <v>125</v>
      </c>
      <c r="H16" s="65">
        <v>23.818181818181817</v>
      </c>
      <c r="J16" s="62">
        <v>4</v>
      </c>
      <c r="K16" s="62">
        <v>86</v>
      </c>
      <c r="L16" s="119">
        <v>37</v>
      </c>
      <c r="M16" s="119">
        <v>4</v>
      </c>
      <c r="N16" s="119">
        <v>10</v>
      </c>
      <c r="O16" s="65">
        <v>21.5</v>
      </c>
      <c r="Q16" s="62">
        <f t="shared" si="0"/>
        <v>15</v>
      </c>
      <c r="R16" s="62">
        <f t="shared" si="0"/>
        <v>348</v>
      </c>
      <c r="S16" s="119">
        <f t="shared" si="0"/>
        <v>182</v>
      </c>
      <c r="T16" s="119">
        <f t="shared" si="0"/>
        <v>10</v>
      </c>
      <c r="U16" s="119">
        <f t="shared" si="0"/>
        <v>135</v>
      </c>
      <c r="V16" s="65">
        <f t="shared" si="1"/>
        <v>23.2</v>
      </c>
    </row>
    <row r="17" spans="1:22" ht="12">
      <c r="A17" s="182" t="s">
        <v>117</v>
      </c>
      <c r="B17" s="182"/>
      <c r="C17" s="51">
        <v>52</v>
      </c>
      <c r="D17" s="51">
        <v>1243</v>
      </c>
      <c r="E17" s="57">
        <v>627</v>
      </c>
      <c r="F17" s="57">
        <v>29</v>
      </c>
      <c r="G17" s="57">
        <v>296</v>
      </c>
      <c r="H17" s="54">
        <v>23.903846153846153</v>
      </c>
      <c r="J17" s="51">
        <v>23</v>
      </c>
      <c r="K17" s="51">
        <v>387</v>
      </c>
      <c r="L17" s="57">
        <v>184</v>
      </c>
      <c r="M17" s="57">
        <v>3</v>
      </c>
      <c r="N17" s="57">
        <v>16</v>
      </c>
      <c r="O17" s="54">
        <v>16.82608695652174</v>
      </c>
      <c r="Q17" s="51">
        <f t="shared" si="0"/>
        <v>75</v>
      </c>
      <c r="R17" s="51">
        <f t="shared" si="0"/>
        <v>1630</v>
      </c>
      <c r="S17" s="57">
        <f t="shared" si="0"/>
        <v>811</v>
      </c>
      <c r="T17" s="57">
        <f t="shared" si="0"/>
        <v>32</v>
      </c>
      <c r="U17" s="57">
        <f t="shared" si="0"/>
        <v>312</v>
      </c>
      <c r="V17" s="54">
        <f t="shared" si="1"/>
        <v>21.733333333333334</v>
      </c>
    </row>
    <row r="18" spans="1:22" ht="12">
      <c r="A18" s="184"/>
      <c r="B18" s="89" t="s">
        <v>118</v>
      </c>
      <c r="C18" s="62">
        <v>19</v>
      </c>
      <c r="D18" s="62">
        <v>442</v>
      </c>
      <c r="E18" s="119">
        <v>214</v>
      </c>
      <c r="F18" s="119">
        <v>11</v>
      </c>
      <c r="G18" s="119">
        <v>66</v>
      </c>
      <c r="H18" s="65">
        <v>23.263157894736842</v>
      </c>
      <c r="J18" s="62">
        <v>3</v>
      </c>
      <c r="K18" s="62">
        <v>69</v>
      </c>
      <c r="L18" s="119">
        <v>34</v>
      </c>
      <c r="M18" s="119">
        <v>0</v>
      </c>
      <c r="N18" s="119">
        <v>0</v>
      </c>
      <c r="O18" s="65">
        <v>23</v>
      </c>
      <c r="Q18" s="62">
        <f t="shared" si="0"/>
        <v>22</v>
      </c>
      <c r="R18" s="62">
        <f t="shared" si="0"/>
        <v>511</v>
      </c>
      <c r="S18" s="119">
        <f t="shared" si="0"/>
        <v>248</v>
      </c>
      <c r="T18" s="119">
        <f t="shared" si="0"/>
        <v>11</v>
      </c>
      <c r="U18" s="119">
        <f t="shared" si="0"/>
        <v>66</v>
      </c>
      <c r="V18" s="65">
        <f t="shared" si="1"/>
        <v>23.227272727272727</v>
      </c>
    </row>
    <row r="19" spans="1:22" ht="12">
      <c r="A19" s="184"/>
      <c r="B19" s="89" t="s">
        <v>119</v>
      </c>
      <c r="C19" s="62">
        <v>9</v>
      </c>
      <c r="D19" s="62">
        <v>230</v>
      </c>
      <c r="E19" s="119">
        <v>108</v>
      </c>
      <c r="F19" s="119">
        <v>12</v>
      </c>
      <c r="G19" s="119">
        <v>56</v>
      </c>
      <c r="H19" s="65">
        <v>25.555555555555557</v>
      </c>
      <c r="J19" s="62">
        <v>7</v>
      </c>
      <c r="K19" s="62">
        <v>99</v>
      </c>
      <c r="L19" s="119">
        <v>47</v>
      </c>
      <c r="M19" s="119">
        <v>1</v>
      </c>
      <c r="N19" s="119">
        <v>5</v>
      </c>
      <c r="O19" s="65">
        <v>14.142857142857142</v>
      </c>
      <c r="Q19" s="62">
        <f t="shared" si="0"/>
        <v>16</v>
      </c>
      <c r="R19" s="62">
        <f t="shared" si="0"/>
        <v>329</v>
      </c>
      <c r="S19" s="119">
        <f t="shared" si="0"/>
        <v>155</v>
      </c>
      <c r="T19" s="119">
        <f t="shared" si="0"/>
        <v>13</v>
      </c>
      <c r="U19" s="119">
        <f t="shared" si="0"/>
        <v>61</v>
      </c>
      <c r="V19" s="65">
        <f t="shared" si="1"/>
        <v>20.5625</v>
      </c>
    </row>
    <row r="20" spans="1:22" ht="12">
      <c r="A20" s="183"/>
      <c r="B20" s="89" t="s">
        <v>120</v>
      </c>
      <c r="C20" s="62">
        <v>8</v>
      </c>
      <c r="D20" s="62">
        <v>196</v>
      </c>
      <c r="E20" s="119">
        <v>107</v>
      </c>
      <c r="F20" s="119">
        <v>0</v>
      </c>
      <c r="G20" s="119">
        <v>60</v>
      </c>
      <c r="H20" s="65">
        <v>24.5</v>
      </c>
      <c r="J20" s="62">
        <v>4</v>
      </c>
      <c r="K20" s="62">
        <v>70</v>
      </c>
      <c r="L20" s="119">
        <v>28</v>
      </c>
      <c r="M20" s="119">
        <v>2</v>
      </c>
      <c r="N20" s="119">
        <v>4</v>
      </c>
      <c r="O20" s="65">
        <v>17.5</v>
      </c>
      <c r="Q20" s="62">
        <f t="shared" si="0"/>
        <v>12</v>
      </c>
      <c r="R20" s="62">
        <f t="shared" si="0"/>
        <v>266</v>
      </c>
      <c r="S20" s="119">
        <f t="shared" si="0"/>
        <v>135</v>
      </c>
      <c r="T20" s="119">
        <f t="shared" si="0"/>
        <v>2</v>
      </c>
      <c r="U20" s="119">
        <f t="shared" si="0"/>
        <v>64</v>
      </c>
      <c r="V20" s="65">
        <f t="shared" si="1"/>
        <v>22.166666666666668</v>
      </c>
    </row>
    <row r="21" spans="1:22" ht="12">
      <c r="A21" s="183"/>
      <c r="B21" s="89" t="s">
        <v>121</v>
      </c>
      <c r="C21" s="62">
        <v>16</v>
      </c>
      <c r="D21" s="62">
        <v>375</v>
      </c>
      <c r="E21" s="119">
        <v>198</v>
      </c>
      <c r="F21" s="119">
        <v>6</v>
      </c>
      <c r="G21" s="119">
        <v>114</v>
      </c>
      <c r="H21" s="65">
        <v>23.4375</v>
      </c>
      <c r="J21" s="62">
        <v>9</v>
      </c>
      <c r="K21" s="62">
        <v>149</v>
      </c>
      <c r="L21" s="119">
        <v>75</v>
      </c>
      <c r="M21" s="119">
        <v>0</v>
      </c>
      <c r="N21" s="119">
        <v>7</v>
      </c>
      <c r="O21" s="65">
        <v>16.555555555555557</v>
      </c>
      <c r="Q21" s="62">
        <f t="shared" si="0"/>
        <v>25</v>
      </c>
      <c r="R21" s="62">
        <f t="shared" si="0"/>
        <v>524</v>
      </c>
      <c r="S21" s="119">
        <f t="shared" si="0"/>
        <v>273</v>
      </c>
      <c r="T21" s="119">
        <f t="shared" si="0"/>
        <v>6</v>
      </c>
      <c r="U21" s="119">
        <f t="shared" si="0"/>
        <v>121</v>
      </c>
      <c r="V21" s="65">
        <f t="shared" si="1"/>
        <v>20.96</v>
      </c>
    </row>
    <row r="22" spans="1:22" ht="12">
      <c r="A22" s="181" t="s">
        <v>122</v>
      </c>
      <c r="B22" s="181"/>
      <c r="C22" s="51">
        <v>54</v>
      </c>
      <c r="D22" s="51">
        <v>1280</v>
      </c>
      <c r="E22" s="57">
        <v>647</v>
      </c>
      <c r="F22" s="57">
        <v>42</v>
      </c>
      <c r="G22" s="57">
        <v>449</v>
      </c>
      <c r="H22" s="54">
        <v>23.703703703703702</v>
      </c>
      <c r="J22" s="51">
        <v>9</v>
      </c>
      <c r="K22" s="51">
        <v>211</v>
      </c>
      <c r="L22" s="57">
        <v>102</v>
      </c>
      <c r="M22" s="57">
        <v>3</v>
      </c>
      <c r="N22" s="57">
        <v>12</v>
      </c>
      <c r="O22" s="54">
        <v>23.444444444444443</v>
      </c>
      <c r="Q22" s="51">
        <f t="shared" si="0"/>
        <v>63</v>
      </c>
      <c r="R22" s="51">
        <f t="shared" si="0"/>
        <v>1491</v>
      </c>
      <c r="S22" s="57">
        <f t="shared" si="0"/>
        <v>749</v>
      </c>
      <c r="T22" s="57">
        <f t="shared" si="0"/>
        <v>45</v>
      </c>
      <c r="U22" s="57">
        <f t="shared" si="0"/>
        <v>461</v>
      </c>
      <c r="V22" s="54">
        <f t="shared" si="1"/>
        <v>23.666666666666668</v>
      </c>
    </row>
    <row r="23" spans="1:22" ht="12">
      <c r="A23" s="184"/>
      <c r="B23" s="89" t="s">
        <v>123</v>
      </c>
      <c r="C23" s="62">
        <v>29</v>
      </c>
      <c r="D23" s="62">
        <v>685</v>
      </c>
      <c r="E23" s="119">
        <v>332</v>
      </c>
      <c r="F23" s="119">
        <v>25</v>
      </c>
      <c r="G23" s="119">
        <v>270</v>
      </c>
      <c r="H23" s="65">
        <v>23.620689655172413</v>
      </c>
      <c r="J23" s="62">
        <v>0</v>
      </c>
      <c r="K23" s="62">
        <v>0</v>
      </c>
      <c r="L23" s="119">
        <v>0</v>
      </c>
      <c r="M23" s="119">
        <v>0</v>
      </c>
      <c r="N23" s="119">
        <v>0</v>
      </c>
      <c r="O23" s="65"/>
      <c r="Q23" s="62">
        <f t="shared" si="0"/>
        <v>29</v>
      </c>
      <c r="R23" s="62">
        <f t="shared" si="0"/>
        <v>685</v>
      </c>
      <c r="S23" s="119">
        <f t="shared" si="0"/>
        <v>332</v>
      </c>
      <c r="T23" s="119">
        <f t="shared" si="0"/>
        <v>25</v>
      </c>
      <c r="U23" s="119">
        <f t="shared" si="0"/>
        <v>270</v>
      </c>
      <c r="V23" s="65">
        <f t="shared" si="1"/>
        <v>23.620689655172413</v>
      </c>
    </row>
    <row r="24" spans="1:22" ht="12">
      <c r="A24" s="184"/>
      <c r="B24" s="89" t="s">
        <v>124</v>
      </c>
      <c r="C24" s="62">
        <v>25</v>
      </c>
      <c r="D24" s="62">
        <v>595</v>
      </c>
      <c r="E24" s="119">
        <v>315</v>
      </c>
      <c r="F24" s="119">
        <v>17</v>
      </c>
      <c r="G24" s="119">
        <v>179</v>
      </c>
      <c r="H24" s="65">
        <v>23.8</v>
      </c>
      <c r="J24" s="62">
        <v>9</v>
      </c>
      <c r="K24" s="62">
        <v>211</v>
      </c>
      <c r="L24" s="119">
        <v>102</v>
      </c>
      <c r="M24" s="119">
        <v>3</v>
      </c>
      <c r="N24" s="119">
        <v>12</v>
      </c>
      <c r="O24" s="65">
        <v>23.444444444444443</v>
      </c>
      <c r="Q24" s="62">
        <f t="shared" si="0"/>
        <v>34</v>
      </c>
      <c r="R24" s="62">
        <f t="shared" si="0"/>
        <v>806</v>
      </c>
      <c r="S24" s="119">
        <f t="shared" si="0"/>
        <v>417</v>
      </c>
      <c r="T24" s="119">
        <f t="shared" si="0"/>
        <v>20</v>
      </c>
      <c r="U24" s="119">
        <f t="shared" si="0"/>
        <v>191</v>
      </c>
      <c r="V24" s="65">
        <f t="shared" si="1"/>
        <v>23.705882352941178</v>
      </c>
    </row>
    <row r="25" spans="1:22" ht="12">
      <c r="A25" s="182" t="s">
        <v>78</v>
      </c>
      <c r="B25" s="182"/>
      <c r="C25" s="51">
        <v>45</v>
      </c>
      <c r="D25" s="51">
        <v>1060</v>
      </c>
      <c r="E25" s="57">
        <v>506</v>
      </c>
      <c r="F25" s="57">
        <v>27</v>
      </c>
      <c r="G25" s="57">
        <v>73</v>
      </c>
      <c r="H25" s="54">
        <v>23.555555555555557</v>
      </c>
      <c r="J25" s="51">
        <v>15</v>
      </c>
      <c r="K25" s="51">
        <v>334</v>
      </c>
      <c r="L25" s="57">
        <v>157</v>
      </c>
      <c r="M25" s="57">
        <v>5</v>
      </c>
      <c r="N25" s="57">
        <v>15</v>
      </c>
      <c r="O25" s="54">
        <v>22.266666666666666</v>
      </c>
      <c r="Q25" s="51">
        <f t="shared" si="0"/>
        <v>60</v>
      </c>
      <c r="R25" s="51">
        <f t="shared" si="0"/>
        <v>1394</v>
      </c>
      <c r="S25" s="57">
        <f t="shared" si="0"/>
        <v>663</v>
      </c>
      <c r="T25" s="57">
        <f t="shared" si="0"/>
        <v>32</v>
      </c>
      <c r="U25" s="57">
        <f t="shared" si="0"/>
        <v>88</v>
      </c>
      <c r="V25" s="54">
        <f t="shared" si="1"/>
        <v>23.233333333333334</v>
      </c>
    </row>
    <row r="26" spans="1:22" ht="12">
      <c r="A26" s="184"/>
      <c r="B26" s="89" t="s">
        <v>125</v>
      </c>
      <c r="C26" s="62">
        <v>7</v>
      </c>
      <c r="D26" s="62">
        <v>153</v>
      </c>
      <c r="E26" s="119">
        <v>79</v>
      </c>
      <c r="F26" s="119">
        <v>3</v>
      </c>
      <c r="G26" s="119">
        <v>6</v>
      </c>
      <c r="H26" s="65">
        <v>21.857142857142858</v>
      </c>
      <c r="J26" s="62">
        <v>2</v>
      </c>
      <c r="K26" s="62">
        <v>33</v>
      </c>
      <c r="L26" s="119">
        <v>15</v>
      </c>
      <c r="M26" s="119">
        <v>0</v>
      </c>
      <c r="N26" s="119">
        <v>5</v>
      </c>
      <c r="O26" s="65">
        <v>16.5</v>
      </c>
      <c r="Q26" s="62">
        <f t="shared" si="0"/>
        <v>9</v>
      </c>
      <c r="R26" s="62">
        <f t="shared" si="0"/>
        <v>186</v>
      </c>
      <c r="S26" s="119">
        <f t="shared" si="0"/>
        <v>94</v>
      </c>
      <c r="T26" s="119">
        <f t="shared" si="0"/>
        <v>3</v>
      </c>
      <c r="U26" s="119">
        <f t="shared" si="0"/>
        <v>11</v>
      </c>
      <c r="V26" s="65">
        <f t="shared" si="1"/>
        <v>20.666666666666668</v>
      </c>
    </row>
    <row r="27" spans="1:22" ht="12">
      <c r="A27" s="184"/>
      <c r="B27" s="89" t="s">
        <v>126</v>
      </c>
      <c r="C27" s="62">
        <v>9</v>
      </c>
      <c r="D27" s="62">
        <v>212</v>
      </c>
      <c r="E27" s="119">
        <v>103</v>
      </c>
      <c r="F27" s="119">
        <v>3</v>
      </c>
      <c r="G27" s="119">
        <v>14</v>
      </c>
      <c r="H27" s="65">
        <v>23.555555555555557</v>
      </c>
      <c r="J27" s="62">
        <v>3</v>
      </c>
      <c r="K27" s="62">
        <v>68</v>
      </c>
      <c r="L27" s="119">
        <v>34</v>
      </c>
      <c r="M27" s="119">
        <v>0</v>
      </c>
      <c r="N27" s="119">
        <v>0</v>
      </c>
      <c r="O27" s="65">
        <v>22.666666666666668</v>
      </c>
      <c r="Q27" s="62">
        <f t="shared" si="0"/>
        <v>12</v>
      </c>
      <c r="R27" s="62">
        <f t="shared" si="0"/>
        <v>280</v>
      </c>
      <c r="S27" s="119">
        <f t="shared" si="0"/>
        <v>137</v>
      </c>
      <c r="T27" s="119">
        <f t="shared" si="0"/>
        <v>3</v>
      </c>
      <c r="U27" s="119">
        <f t="shared" si="0"/>
        <v>14</v>
      </c>
      <c r="V27" s="65">
        <f t="shared" si="1"/>
        <v>23.333333333333332</v>
      </c>
    </row>
    <row r="28" spans="1:22" ht="12">
      <c r="A28" s="183"/>
      <c r="B28" s="89" t="s">
        <v>127</v>
      </c>
      <c r="C28" s="62">
        <v>9</v>
      </c>
      <c r="D28" s="62">
        <v>222</v>
      </c>
      <c r="E28" s="119">
        <v>100</v>
      </c>
      <c r="F28" s="119">
        <v>11</v>
      </c>
      <c r="G28" s="119">
        <v>28</v>
      </c>
      <c r="H28" s="65">
        <v>24.666666666666668</v>
      </c>
      <c r="J28" s="62">
        <v>0</v>
      </c>
      <c r="K28" s="62">
        <v>0</v>
      </c>
      <c r="L28" s="119">
        <v>0</v>
      </c>
      <c r="M28" s="119">
        <v>0</v>
      </c>
      <c r="N28" s="119">
        <v>0</v>
      </c>
      <c r="O28" s="65"/>
      <c r="Q28" s="62">
        <f t="shared" si="0"/>
        <v>9</v>
      </c>
      <c r="R28" s="62">
        <f t="shared" si="0"/>
        <v>222</v>
      </c>
      <c r="S28" s="119">
        <f t="shared" si="0"/>
        <v>100</v>
      </c>
      <c r="T28" s="119">
        <f t="shared" si="0"/>
        <v>11</v>
      </c>
      <c r="U28" s="119">
        <f t="shared" si="0"/>
        <v>28</v>
      </c>
      <c r="V28" s="65">
        <f t="shared" si="1"/>
        <v>24.666666666666668</v>
      </c>
    </row>
    <row r="29" spans="1:22" ht="12">
      <c r="A29" s="184"/>
      <c r="B29" s="89" t="s">
        <v>128</v>
      </c>
      <c r="C29" s="62">
        <v>20</v>
      </c>
      <c r="D29" s="62">
        <v>473</v>
      </c>
      <c r="E29" s="119">
        <v>224</v>
      </c>
      <c r="F29" s="119">
        <v>10</v>
      </c>
      <c r="G29" s="119">
        <v>25</v>
      </c>
      <c r="H29" s="65">
        <v>23.65</v>
      </c>
      <c r="J29" s="62">
        <v>10</v>
      </c>
      <c r="K29" s="62">
        <v>233</v>
      </c>
      <c r="L29" s="119">
        <v>108</v>
      </c>
      <c r="M29" s="119">
        <v>5</v>
      </c>
      <c r="N29" s="119">
        <v>10</v>
      </c>
      <c r="O29" s="65">
        <v>23.3</v>
      </c>
      <c r="Q29" s="62">
        <f t="shared" si="0"/>
        <v>30</v>
      </c>
      <c r="R29" s="62">
        <f t="shared" si="0"/>
        <v>706</v>
      </c>
      <c r="S29" s="119">
        <f t="shared" si="0"/>
        <v>332</v>
      </c>
      <c r="T29" s="119">
        <f t="shared" si="0"/>
        <v>15</v>
      </c>
      <c r="U29" s="119">
        <f t="shared" si="0"/>
        <v>35</v>
      </c>
      <c r="V29" s="65">
        <f t="shared" si="1"/>
        <v>23.533333333333335</v>
      </c>
    </row>
    <row r="30" spans="1:22" ht="12">
      <c r="A30" s="182" t="s">
        <v>14</v>
      </c>
      <c r="B30" s="182"/>
      <c r="C30" s="51">
        <v>43</v>
      </c>
      <c r="D30" s="51">
        <v>1088</v>
      </c>
      <c r="E30" s="57">
        <v>560</v>
      </c>
      <c r="F30" s="57">
        <v>37</v>
      </c>
      <c r="G30" s="57">
        <v>292</v>
      </c>
      <c r="H30" s="54">
        <v>25.302325581395348</v>
      </c>
      <c r="J30" s="51">
        <v>14</v>
      </c>
      <c r="K30" s="51">
        <v>301</v>
      </c>
      <c r="L30" s="57">
        <v>151</v>
      </c>
      <c r="M30" s="57">
        <v>6</v>
      </c>
      <c r="N30" s="57">
        <v>22</v>
      </c>
      <c r="O30" s="54">
        <v>21.5</v>
      </c>
      <c r="Q30" s="51">
        <f t="shared" si="0"/>
        <v>57</v>
      </c>
      <c r="R30" s="51">
        <f t="shared" si="0"/>
        <v>1389</v>
      </c>
      <c r="S30" s="57">
        <f t="shared" si="0"/>
        <v>711</v>
      </c>
      <c r="T30" s="57">
        <f t="shared" si="0"/>
        <v>43</v>
      </c>
      <c r="U30" s="57">
        <f t="shared" si="0"/>
        <v>314</v>
      </c>
      <c r="V30" s="54">
        <f t="shared" si="1"/>
        <v>24.36842105263158</v>
      </c>
    </row>
    <row r="31" spans="1:22" ht="12">
      <c r="A31" s="183"/>
      <c r="B31" s="89" t="s">
        <v>129</v>
      </c>
      <c r="C31" s="62">
        <v>29</v>
      </c>
      <c r="D31" s="62">
        <v>729</v>
      </c>
      <c r="E31" s="119">
        <v>364</v>
      </c>
      <c r="F31" s="119">
        <v>22</v>
      </c>
      <c r="G31" s="119">
        <v>201</v>
      </c>
      <c r="H31" s="65">
        <v>25.137931034482758</v>
      </c>
      <c r="J31" s="62">
        <v>6</v>
      </c>
      <c r="K31" s="62">
        <v>110</v>
      </c>
      <c r="L31" s="119">
        <v>48</v>
      </c>
      <c r="M31" s="119">
        <v>1</v>
      </c>
      <c r="N31" s="119">
        <v>12</v>
      </c>
      <c r="O31" s="65">
        <v>18.333333333333332</v>
      </c>
      <c r="Q31" s="62">
        <f t="shared" si="0"/>
        <v>35</v>
      </c>
      <c r="R31" s="62">
        <f t="shared" si="0"/>
        <v>839</v>
      </c>
      <c r="S31" s="119">
        <f t="shared" si="0"/>
        <v>412</v>
      </c>
      <c r="T31" s="119">
        <f t="shared" si="0"/>
        <v>23</v>
      </c>
      <c r="U31" s="119">
        <f t="shared" si="0"/>
        <v>213</v>
      </c>
      <c r="V31" s="65">
        <f t="shared" si="1"/>
        <v>23.97142857142857</v>
      </c>
    </row>
    <row r="32" spans="1:22" ht="12">
      <c r="A32" s="184"/>
      <c r="B32" s="89" t="s">
        <v>130</v>
      </c>
      <c r="C32" s="62">
        <v>14</v>
      </c>
      <c r="D32" s="62">
        <v>359</v>
      </c>
      <c r="E32" s="119">
        <v>196</v>
      </c>
      <c r="F32" s="119">
        <v>15</v>
      </c>
      <c r="G32" s="119">
        <v>91</v>
      </c>
      <c r="H32" s="65">
        <v>25.642857142857142</v>
      </c>
      <c r="J32" s="62">
        <v>8</v>
      </c>
      <c r="K32" s="62">
        <v>191</v>
      </c>
      <c r="L32" s="119">
        <v>103</v>
      </c>
      <c r="M32" s="119">
        <v>5</v>
      </c>
      <c r="N32" s="119">
        <v>10</v>
      </c>
      <c r="O32" s="65">
        <v>23.875</v>
      </c>
      <c r="Q32" s="62">
        <f t="shared" si="0"/>
        <v>22</v>
      </c>
      <c r="R32" s="62">
        <f t="shared" si="0"/>
        <v>550</v>
      </c>
      <c r="S32" s="119">
        <f t="shared" si="0"/>
        <v>299</v>
      </c>
      <c r="T32" s="119">
        <f t="shared" si="0"/>
        <v>20</v>
      </c>
      <c r="U32" s="119">
        <f t="shared" si="0"/>
        <v>101</v>
      </c>
      <c r="V32" s="65">
        <f t="shared" si="1"/>
        <v>25</v>
      </c>
    </row>
    <row r="33" spans="1:22" ht="12">
      <c r="A33" s="185" t="s">
        <v>131</v>
      </c>
      <c r="B33" s="185"/>
      <c r="C33" s="57">
        <v>35</v>
      </c>
      <c r="D33" s="57">
        <v>860</v>
      </c>
      <c r="E33" s="57">
        <v>418</v>
      </c>
      <c r="F33" s="57">
        <v>26</v>
      </c>
      <c r="G33" s="57">
        <v>158</v>
      </c>
      <c r="H33" s="186">
        <v>24.571428571428573</v>
      </c>
      <c r="J33" s="57">
        <v>14</v>
      </c>
      <c r="K33" s="57">
        <v>237</v>
      </c>
      <c r="L33" s="57">
        <v>109</v>
      </c>
      <c r="M33" s="57">
        <v>3</v>
      </c>
      <c r="N33" s="57">
        <v>9</v>
      </c>
      <c r="O33" s="186">
        <v>16.928571428571427</v>
      </c>
      <c r="Q33" s="57">
        <f t="shared" si="0"/>
        <v>49</v>
      </c>
      <c r="R33" s="57">
        <f t="shared" si="0"/>
        <v>1097</v>
      </c>
      <c r="S33" s="57">
        <f t="shared" si="0"/>
        <v>527</v>
      </c>
      <c r="T33" s="57">
        <f t="shared" si="0"/>
        <v>29</v>
      </c>
      <c r="U33" s="57">
        <f t="shared" si="0"/>
        <v>167</v>
      </c>
      <c r="V33" s="186">
        <f t="shared" si="1"/>
        <v>22.387755102040817</v>
      </c>
    </row>
    <row r="34" spans="1:22" ht="12">
      <c r="A34" s="185" t="s">
        <v>132</v>
      </c>
      <c r="B34" s="185"/>
      <c r="C34" s="57">
        <v>260</v>
      </c>
      <c r="D34" s="57">
        <v>6303</v>
      </c>
      <c r="E34" s="57">
        <v>3191</v>
      </c>
      <c r="F34" s="57">
        <v>176</v>
      </c>
      <c r="G34" s="57">
        <v>1989</v>
      </c>
      <c r="H34" s="186">
        <v>24.24230769230769</v>
      </c>
      <c r="J34" s="57">
        <v>71</v>
      </c>
      <c r="K34" s="57">
        <v>1525</v>
      </c>
      <c r="L34" s="57">
        <v>739</v>
      </c>
      <c r="M34" s="57">
        <v>24</v>
      </c>
      <c r="N34" s="57">
        <v>97</v>
      </c>
      <c r="O34" s="186">
        <v>21.47887323943662</v>
      </c>
      <c r="Q34" s="57">
        <f t="shared" si="0"/>
        <v>331</v>
      </c>
      <c r="R34" s="57">
        <f t="shared" si="0"/>
        <v>7828</v>
      </c>
      <c r="S34" s="57">
        <f t="shared" si="0"/>
        <v>3930</v>
      </c>
      <c r="T34" s="57">
        <f t="shared" si="0"/>
        <v>200</v>
      </c>
      <c r="U34" s="57">
        <f t="shared" si="0"/>
        <v>2086</v>
      </c>
      <c r="V34" s="186">
        <f>R34/Q34</f>
        <v>23.649546827794563</v>
      </c>
    </row>
    <row r="35" spans="1:22" ht="12">
      <c r="A35" s="187" t="s">
        <v>89</v>
      </c>
      <c r="B35" s="187"/>
      <c r="C35" s="76">
        <v>295</v>
      </c>
      <c r="D35" s="76">
        <v>7163</v>
      </c>
      <c r="E35" s="77">
        <v>3609</v>
      </c>
      <c r="F35" s="77">
        <v>202</v>
      </c>
      <c r="G35" s="77">
        <v>2147</v>
      </c>
      <c r="H35" s="78">
        <v>24.28135593220339</v>
      </c>
      <c r="J35" s="76">
        <v>85</v>
      </c>
      <c r="K35" s="76">
        <v>1762</v>
      </c>
      <c r="L35" s="77">
        <v>848</v>
      </c>
      <c r="M35" s="77">
        <v>27</v>
      </c>
      <c r="N35" s="77">
        <v>106</v>
      </c>
      <c r="O35" s="78">
        <v>20.729411764705883</v>
      </c>
      <c r="Q35" s="76">
        <f t="shared" si="0"/>
        <v>380</v>
      </c>
      <c r="R35" s="76">
        <f t="shared" si="0"/>
        <v>8925</v>
      </c>
      <c r="S35" s="77">
        <f t="shared" si="0"/>
        <v>4457</v>
      </c>
      <c r="T35" s="77">
        <f t="shared" si="0"/>
        <v>229</v>
      </c>
      <c r="U35" s="77">
        <f t="shared" si="0"/>
        <v>2253</v>
      </c>
      <c r="V35" s="78">
        <f>R35/Q35</f>
        <v>23.486842105263158</v>
      </c>
    </row>
    <row r="36" spans="1:22" ht="12">
      <c r="A36" s="81" t="s">
        <v>135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90"/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E8:V8 P1" numberStoredAsText="1"/>
    <ignoredError sqref="Q9:V3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8.625" style="17" customWidth="1"/>
    <col min="2" max="2" width="15.25390625" style="17" bestFit="1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9.125" style="17" bestFit="1" customWidth="1"/>
    <col min="9" max="9" width="1.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5" width="8.875" style="17" customWidth="1"/>
    <col min="16" max="16" width="2.75390625" style="17" customWidth="1"/>
    <col min="17" max="17" width="6.75390625" style="17" customWidth="1"/>
    <col min="18" max="18" width="7.25390625" style="17" customWidth="1"/>
    <col min="19" max="19" width="8.125" style="17" customWidth="1"/>
    <col min="20" max="20" width="8.625" style="17" customWidth="1"/>
    <col min="21" max="21" width="8.125" style="17" customWidth="1"/>
    <col min="22" max="22" width="9.25390625" style="17" customWidth="1"/>
    <col min="23" max="23" width="1.875" style="17" customWidth="1"/>
    <col min="24" max="16384" width="10.625" style="17" customWidth="1"/>
  </cols>
  <sheetData>
    <row r="1" spans="1:23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2"/>
      <c r="P1" s="34" t="s">
        <v>21</v>
      </c>
      <c r="Q1" s="32"/>
      <c r="R1" s="32"/>
      <c r="S1" s="32"/>
      <c r="T1" s="32"/>
      <c r="U1" s="32"/>
      <c r="V1" s="32"/>
      <c r="W1" s="8"/>
    </row>
    <row r="2" spans="1:23" s="9" customFormat="1" ht="15" customHeight="1">
      <c r="A2" s="35" t="s">
        <v>108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2"/>
      <c r="P2" s="34"/>
      <c r="Q2" s="32"/>
      <c r="R2" s="32"/>
      <c r="S2" s="32"/>
      <c r="T2" s="32"/>
      <c r="U2" s="32"/>
      <c r="V2" s="32"/>
      <c r="W2" s="8"/>
    </row>
    <row r="3" spans="1:23" ht="12">
      <c r="A3" s="36" t="s">
        <v>0</v>
      </c>
      <c r="B3" s="36" t="s">
        <v>109</v>
      </c>
      <c r="C3" s="196" t="s">
        <v>23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"/>
    </row>
    <row r="4" spans="1:23" ht="12">
      <c r="A4" s="31"/>
      <c r="B4" s="31"/>
      <c r="C4" s="197" t="s">
        <v>24</v>
      </c>
      <c r="D4" s="197"/>
      <c r="E4" s="197"/>
      <c r="F4" s="197"/>
      <c r="G4" s="197"/>
      <c r="H4" s="197"/>
      <c r="I4" s="92"/>
      <c r="J4" s="197" t="s">
        <v>25</v>
      </c>
      <c r="K4" s="197"/>
      <c r="L4" s="197"/>
      <c r="M4" s="197"/>
      <c r="N4" s="197"/>
      <c r="O4" s="197"/>
      <c r="P4" s="92"/>
      <c r="Q4" s="197" t="s">
        <v>26</v>
      </c>
      <c r="R4" s="197"/>
      <c r="S4" s="197"/>
      <c r="T4" s="197"/>
      <c r="U4" s="197"/>
      <c r="V4" s="197"/>
      <c r="W4" s="20"/>
    </row>
    <row r="5" spans="1:22" ht="12">
      <c r="A5" s="31"/>
      <c r="B5" s="31"/>
      <c r="C5" s="40" t="s">
        <v>1</v>
      </c>
      <c r="D5" s="196" t="s">
        <v>2</v>
      </c>
      <c r="E5" s="196"/>
      <c r="F5" s="196"/>
      <c r="G5" s="196"/>
      <c r="H5" s="196"/>
      <c r="I5" s="179"/>
      <c r="J5" s="40" t="s">
        <v>1</v>
      </c>
      <c r="K5" s="198" t="s">
        <v>2</v>
      </c>
      <c r="L5" s="198"/>
      <c r="M5" s="198"/>
      <c r="N5" s="198"/>
      <c r="O5" s="198"/>
      <c r="P5" s="179"/>
      <c r="Q5" s="40" t="s">
        <v>1</v>
      </c>
      <c r="R5" s="198" t="s">
        <v>2</v>
      </c>
      <c r="S5" s="198"/>
      <c r="T5" s="198"/>
      <c r="U5" s="198"/>
      <c r="V5" s="198"/>
    </row>
    <row r="6" spans="1:22" ht="12">
      <c r="A6" s="31"/>
      <c r="B6" s="31"/>
      <c r="C6" s="43"/>
      <c r="D6" s="43" t="s">
        <v>3</v>
      </c>
      <c r="E6" s="42" t="s">
        <v>16</v>
      </c>
      <c r="F6" s="42" t="s">
        <v>16</v>
      </c>
      <c r="G6" s="42" t="s">
        <v>16</v>
      </c>
      <c r="H6" s="43" t="s">
        <v>18</v>
      </c>
      <c r="I6" s="43"/>
      <c r="J6" s="43"/>
      <c r="K6" s="43" t="s">
        <v>3</v>
      </c>
      <c r="L6" s="42" t="s">
        <v>16</v>
      </c>
      <c r="M6" s="42" t="s">
        <v>16</v>
      </c>
      <c r="N6" s="42" t="s">
        <v>16</v>
      </c>
      <c r="O6" s="43" t="s">
        <v>18</v>
      </c>
      <c r="P6" s="43"/>
      <c r="Q6" s="43"/>
      <c r="R6" s="43" t="s">
        <v>3</v>
      </c>
      <c r="S6" s="42" t="s">
        <v>16</v>
      </c>
      <c r="T6" s="42" t="s">
        <v>16</v>
      </c>
      <c r="U6" s="42" t="s">
        <v>16</v>
      </c>
      <c r="V6" s="43" t="s">
        <v>18</v>
      </c>
    </row>
    <row r="7" spans="1:22" ht="12">
      <c r="A7" s="31"/>
      <c r="B7" s="31"/>
      <c r="C7" s="43"/>
      <c r="D7" s="43"/>
      <c r="E7" s="42" t="s">
        <v>52</v>
      </c>
      <c r="F7" s="42" t="s">
        <v>43</v>
      </c>
      <c r="G7" s="42" t="s">
        <v>19</v>
      </c>
      <c r="H7" s="44" t="s">
        <v>20</v>
      </c>
      <c r="I7" s="43"/>
      <c r="J7" s="43"/>
      <c r="K7" s="43"/>
      <c r="L7" s="42" t="s">
        <v>52</v>
      </c>
      <c r="M7" s="42" t="s">
        <v>43</v>
      </c>
      <c r="N7" s="42" t="s">
        <v>19</v>
      </c>
      <c r="O7" s="44" t="s">
        <v>20</v>
      </c>
      <c r="P7" s="43"/>
      <c r="Q7" s="43"/>
      <c r="R7" s="43"/>
      <c r="S7" s="42" t="s">
        <v>52</v>
      </c>
      <c r="T7" s="42" t="s">
        <v>43</v>
      </c>
      <c r="U7" s="42" t="s">
        <v>19</v>
      </c>
      <c r="V7" s="44" t="s">
        <v>20</v>
      </c>
    </row>
    <row r="8" spans="1:22" ht="12">
      <c r="A8" s="180"/>
      <c r="B8" s="180"/>
      <c r="C8" s="46"/>
      <c r="D8" s="46"/>
      <c r="E8" s="45" t="s">
        <v>46</v>
      </c>
      <c r="F8" s="47" t="s">
        <v>44</v>
      </c>
      <c r="G8" s="45" t="s">
        <v>53</v>
      </c>
      <c r="H8" s="48"/>
      <c r="I8" s="48"/>
      <c r="J8" s="46"/>
      <c r="K8" s="46"/>
      <c r="L8" s="45" t="s">
        <v>46</v>
      </c>
      <c r="M8" s="47" t="s">
        <v>44</v>
      </c>
      <c r="N8" s="45" t="s">
        <v>53</v>
      </c>
      <c r="O8" s="48"/>
      <c r="P8" s="48"/>
      <c r="Q8" s="46"/>
      <c r="R8" s="46"/>
      <c r="S8" s="45" t="s">
        <v>46</v>
      </c>
      <c r="T8" s="47" t="s">
        <v>44</v>
      </c>
      <c r="U8" s="45" t="s">
        <v>53</v>
      </c>
      <c r="V8" s="48"/>
    </row>
    <row r="9" spans="1:22" ht="12">
      <c r="A9" s="181" t="s">
        <v>110</v>
      </c>
      <c r="B9" s="181"/>
      <c r="C9" s="51">
        <f>C10+C11+C12</f>
        <v>50</v>
      </c>
      <c r="D9" s="51">
        <f>D10+D11+D12</f>
        <v>1206</v>
      </c>
      <c r="E9" s="57">
        <f>E10+E11+E12</f>
        <v>627</v>
      </c>
      <c r="F9" s="57">
        <f>F10+F11+F12</f>
        <v>33</v>
      </c>
      <c r="G9" s="57">
        <f>G10+G11+G12</f>
        <v>437</v>
      </c>
      <c r="H9" s="54">
        <f>D9/C9</f>
        <v>24.12</v>
      </c>
      <c r="J9" s="51">
        <f>J10+J11+J12</f>
        <v>11</v>
      </c>
      <c r="K9" s="51">
        <f>K10+K11+K12</f>
        <v>224</v>
      </c>
      <c r="L9" s="57">
        <f>L10+L11+L12</f>
        <v>101</v>
      </c>
      <c r="M9" s="57">
        <f>M10+M11+M12</f>
        <v>1</v>
      </c>
      <c r="N9" s="57">
        <f>N10+N11+N12</f>
        <v>4</v>
      </c>
      <c r="O9" s="54">
        <f>K9/J9</f>
        <v>20.363636363636363</v>
      </c>
      <c r="Q9" s="51">
        <f aca="true" t="shared" si="0" ref="Q9:U35">J9+C9</f>
        <v>61</v>
      </c>
      <c r="R9" s="56">
        <f t="shared" si="0"/>
        <v>1430</v>
      </c>
      <c r="S9" s="57">
        <f t="shared" si="0"/>
        <v>728</v>
      </c>
      <c r="T9" s="53">
        <f t="shared" si="0"/>
        <v>34</v>
      </c>
      <c r="U9" s="53">
        <f>N9+G9</f>
        <v>441</v>
      </c>
      <c r="V9" s="54">
        <f>R9/Q9</f>
        <v>23.442622950819672</v>
      </c>
    </row>
    <row r="10" spans="1:22" ht="12">
      <c r="A10" s="89"/>
      <c r="B10" s="89" t="s">
        <v>111</v>
      </c>
      <c r="C10" s="62">
        <v>17</v>
      </c>
      <c r="D10" s="62">
        <v>394</v>
      </c>
      <c r="E10" s="119">
        <v>204</v>
      </c>
      <c r="F10" s="119">
        <v>3</v>
      </c>
      <c r="G10" s="119">
        <v>118</v>
      </c>
      <c r="H10" s="65">
        <v>23.176470588235293</v>
      </c>
      <c r="J10" s="62"/>
      <c r="K10" s="62"/>
      <c r="L10" s="119"/>
      <c r="M10" s="119"/>
      <c r="N10" s="119"/>
      <c r="O10" s="65"/>
      <c r="Q10" s="62">
        <f t="shared" si="0"/>
        <v>17</v>
      </c>
      <c r="R10" s="62">
        <f t="shared" si="0"/>
        <v>394</v>
      </c>
      <c r="S10" s="119">
        <f t="shared" si="0"/>
        <v>204</v>
      </c>
      <c r="T10" s="119">
        <f t="shared" si="0"/>
        <v>3</v>
      </c>
      <c r="U10" s="119">
        <f t="shared" si="0"/>
        <v>118</v>
      </c>
      <c r="V10" s="65">
        <f>R10/Q10</f>
        <v>23.176470588235293</v>
      </c>
    </row>
    <row r="11" spans="1:22" ht="12">
      <c r="A11" s="89"/>
      <c r="B11" s="89" t="s">
        <v>112</v>
      </c>
      <c r="C11" s="62">
        <v>21</v>
      </c>
      <c r="D11" s="62">
        <v>521</v>
      </c>
      <c r="E11" s="119">
        <v>258</v>
      </c>
      <c r="F11" s="119">
        <v>21</v>
      </c>
      <c r="G11" s="119">
        <v>207</v>
      </c>
      <c r="H11" s="65">
        <v>24.80952380952381</v>
      </c>
      <c r="J11" s="62">
        <v>8</v>
      </c>
      <c r="K11" s="62">
        <v>158</v>
      </c>
      <c r="L11" s="119">
        <v>76</v>
      </c>
      <c r="M11" s="119">
        <v>0</v>
      </c>
      <c r="N11" s="119">
        <v>4</v>
      </c>
      <c r="O11" s="65">
        <v>19.75</v>
      </c>
      <c r="Q11" s="62">
        <f t="shared" si="0"/>
        <v>29</v>
      </c>
      <c r="R11" s="62">
        <f t="shared" si="0"/>
        <v>679</v>
      </c>
      <c r="S11" s="119">
        <f t="shared" si="0"/>
        <v>334</v>
      </c>
      <c r="T11" s="119">
        <f t="shared" si="0"/>
        <v>21</v>
      </c>
      <c r="U11" s="119">
        <f t="shared" si="0"/>
        <v>211</v>
      </c>
      <c r="V11" s="65">
        <f aca="true" t="shared" si="1" ref="V11:V33">R11/Q11</f>
        <v>23.413793103448278</v>
      </c>
    </row>
    <row r="12" spans="1:22" ht="12">
      <c r="A12" s="89"/>
      <c r="B12" s="89" t="s">
        <v>113</v>
      </c>
      <c r="C12" s="62">
        <v>12</v>
      </c>
      <c r="D12" s="62">
        <v>291</v>
      </c>
      <c r="E12" s="119">
        <v>165</v>
      </c>
      <c r="F12" s="119">
        <v>9</v>
      </c>
      <c r="G12" s="119">
        <v>112</v>
      </c>
      <c r="H12" s="65">
        <v>24.25</v>
      </c>
      <c r="J12" s="62">
        <v>3</v>
      </c>
      <c r="K12" s="62">
        <v>66</v>
      </c>
      <c r="L12" s="119">
        <v>25</v>
      </c>
      <c r="M12" s="119">
        <v>1</v>
      </c>
      <c r="N12" s="119">
        <v>0</v>
      </c>
      <c r="O12" s="65">
        <v>22</v>
      </c>
      <c r="Q12" s="62">
        <f t="shared" si="0"/>
        <v>15</v>
      </c>
      <c r="R12" s="62">
        <f t="shared" si="0"/>
        <v>357</v>
      </c>
      <c r="S12" s="119">
        <f t="shared" si="0"/>
        <v>190</v>
      </c>
      <c r="T12" s="119">
        <f t="shared" si="0"/>
        <v>10</v>
      </c>
      <c r="U12" s="119">
        <f t="shared" si="0"/>
        <v>112</v>
      </c>
      <c r="V12" s="65">
        <f t="shared" si="1"/>
        <v>23.8</v>
      </c>
    </row>
    <row r="13" spans="1:22" ht="12">
      <c r="A13" s="182" t="s">
        <v>7</v>
      </c>
      <c r="B13" s="182"/>
      <c r="C13" s="51">
        <f>C14+C15+C16</f>
        <v>51</v>
      </c>
      <c r="D13" s="51">
        <f>D14+D15+D16</f>
        <v>1250</v>
      </c>
      <c r="E13" s="57">
        <f>E14+E15+E16</f>
        <v>616</v>
      </c>
      <c r="F13" s="57">
        <f>F14+F15+F16</f>
        <v>40</v>
      </c>
      <c r="G13" s="57">
        <f>G14+G15+G16</f>
        <v>575</v>
      </c>
      <c r="H13" s="54">
        <f>D13/C13</f>
        <v>24.50980392156863</v>
      </c>
      <c r="J13" s="51">
        <f>J14+J15+J16</f>
        <v>12</v>
      </c>
      <c r="K13" s="51">
        <f>K14+K15+K16</f>
        <v>302</v>
      </c>
      <c r="L13" s="57">
        <f>L14+L15+L16</f>
        <v>143</v>
      </c>
      <c r="M13" s="57">
        <f>M14+M15+M16</f>
        <v>2</v>
      </c>
      <c r="N13" s="57">
        <f>N14+N15+N16</f>
        <v>24</v>
      </c>
      <c r="O13" s="54">
        <f>K13/J13</f>
        <v>25.166666666666668</v>
      </c>
      <c r="Q13" s="51">
        <f t="shared" si="0"/>
        <v>63</v>
      </c>
      <c r="R13" s="51">
        <f t="shared" si="0"/>
        <v>1552</v>
      </c>
      <c r="S13" s="57">
        <f t="shared" si="0"/>
        <v>759</v>
      </c>
      <c r="T13" s="57">
        <f t="shared" si="0"/>
        <v>42</v>
      </c>
      <c r="U13" s="57">
        <f t="shared" si="0"/>
        <v>599</v>
      </c>
      <c r="V13" s="54">
        <f t="shared" si="1"/>
        <v>24.634920634920636</v>
      </c>
    </row>
    <row r="14" spans="1:22" ht="12">
      <c r="A14" s="183"/>
      <c r="B14" s="89" t="s">
        <v>114</v>
      </c>
      <c r="C14" s="62">
        <v>27</v>
      </c>
      <c r="D14" s="62">
        <v>659</v>
      </c>
      <c r="E14" s="119">
        <v>326</v>
      </c>
      <c r="F14" s="119">
        <v>23</v>
      </c>
      <c r="G14" s="119">
        <v>343</v>
      </c>
      <c r="H14" s="65">
        <v>24.40740740740741</v>
      </c>
      <c r="J14" s="62">
        <v>6</v>
      </c>
      <c r="K14" s="62">
        <v>158</v>
      </c>
      <c r="L14" s="119">
        <v>72</v>
      </c>
      <c r="M14" s="119">
        <v>0</v>
      </c>
      <c r="N14" s="119">
        <v>8</v>
      </c>
      <c r="O14" s="65">
        <v>26.333333333333332</v>
      </c>
      <c r="Q14" s="62">
        <f t="shared" si="0"/>
        <v>33</v>
      </c>
      <c r="R14" s="62">
        <f t="shared" si="0"/>
        <v>817</v>
      </c>
      <c r="S14" s="119">
        <f t="shared" si="0"/>
        <v>398</v>
      </c>
      <c r="T14" s="119">
        <f t="shared" si="0"/>
        <v>23</v>
      </c>
      <c r="U14" s="119">
        <f t="shared" si="0"/>
        <v>351</v>
      </c>
      <c r="V14" s="65">
        <f t="shared" si="1"/>
        <v>24.757575757575758</v>
      </c>
    </row>
    <row r="15" spans="1:22" ht="12">
      <c r="A15" s="184"/>
      <c r="B15" s="89" t="s">
        <v>115</v>
      </c>
      <c r="C15" s="62">
        <v>14</v>
      </c>
      <c r="D15" s="62">
        <v>359</v>
      </c>
      <c r="E15" s="119">
        <v>168</v>
      </c>
      <c r="F15" s="119">
        <v>10</v>
      </c>
      <c r="G15" s="119">
        <v>133</v>
      </c>
      <c r="H15" s="65">
        <v>25.642857142857142</v>
      </c>
      <c r="J15" s="62">
        <v>2</v>
      </c>
      <c r="K15" s="62">
        <v>57</v>
      </c>
      <c r="L15" s="119">
        <v>30</v>
      </c>
      <c r="M15" s="119">
        <v>0</v>
      </c>
      <c r="N15" s="119">
        <v>9</v>
      </c>
      <c r="O15" s="65">
        <v>28.5</v>
      </c>
      <c r="Q15" s="62">
        <f t="shared" si="0"/>
        <v>16</v>
      </c>
      <c r="R15" s="62">
        <f t="shared" si="0"/>
        <v>416</v>
      </c>
      <c r="S15" s="119">
        <f t="shared" si="0"/>
        <v>198</v>
      </c>
      <c r="T15" s="119">
        <f t="shared" si="0"/>
        <v>10</v>
      </c>
      <c r="U15" s="119">
        <f t="shared" si="0"/>
        <v>142</v>
      </c>
      <c r="V15" s="65">
        <f t="shared" si="1"/>
        <v>26</v>
      </c>
    </row>
    <row r="16" spans="1:22" ht="12">
      <c r="A16" s="184"/>
      <c r="B16" s="89" t="s">
        <v>116</v>
      </c>
      <c r="C16" s="62">
        <v>10</v>
      </c>
      <c r="D16" s="62">
        <v>232</v>
      </c>
      <c r="E16" s="119">
        <v>122</v>
      </c>
      <c r="F16" s="119">
        <v>7</v>
      </c>
      <c r="G16" s="119">
        <v>99</v>
      </c>
      <c r="H16" s="65">
        <v>23.2</v>
      </c>
      <c r="J16" s="62">
        <v>4</v>
      </c>
      <c r="K16" s="62">
        <v>87</v>
      </c>
      <c r="L16" s="119">
        <v>41</v>
      </c>
      <c r="M16" s="119">
        <v>2</v>
      </c>
      <c r="N16" s="119">
        <v>7</v>
      </c>
      <c r="O16" s="65">
        <v>21.75</v>
      </c>
      <c r="Q16" s="62">
        <f t="shared" si="0"/>
        <v>14</v>
      </c>
      <c r="R16" s="62">
        <f t="shared" si="0"/>
        <v>319</v>
      </c>
      <c r="S16" s="119">
        <f t="shared" si="0"/>
        <v>163</v>
      </c>
      <c r="T16" s="119">
        <f t="shared" si="0"/>
        <v>9</v>
      </c>
      <c r="U16" s="119">
        <f t="shared" si="0"/>
        <v>106</v>
      </c>
      <c r="V16" s="65">
        <f t="shared" si="1"/>
        <v>22.785714285714285</v>
      </c>
    </row>
    <row r="17" spans="1:22" ht="12">
      <c r="A17" s="182" t="s">
        <v>117</v>
      </c>
      <c r="B17" s="182"/>
      <c r="C17" s="51">
        <f>C18+C19+C20+C21</f>
        <v>52</v>
      </c>
      <c r="D17" s="51">
        <f>D18+D19+D20+D21</f>
        <v>1256</v>
      </c>
      <c r="E17" s="57">
        <f>E18+E19+E20+E21</f>
        <v>611</v>
      </c>
      <c r="F17" s="57">
        <f>F18+F19+F20+F21</f>
        <v>32</v>
      </c>
      <c r="G17" s="57">
        <f>G18+G19+G20+G21</f>
        <v>301</v>
      </c>
      <c r="H17" s="54">
        <f>D17/C17</f>
        <v>24.153846153846153</v>
      </c>
      <c r="J17" s="51">
        <f>J18+J19+J20+J21</f>
        <v>22</v>
      </c>
      <c r="K17" s="51">
        <f>K18+K19+K20+K21</f>
        <v>432</v>
      </c>
      <c r="L17" s="57">
        <f>L18+L19+L20+L21</f>
        <v>206</v>
      </c>
      <c r="M17" s="57">
        <f>M18+M19+M20+M21</f>
        <v>2</v>
      </c>
      <c r="N17" s="57">
        <f>N18+N19+N20+N21</f>
        <v>18</v>
      </c>
      <c r="O17" s="54">
        <f>K17/J17</f>
        <v>19.636363636363637</v>
      </c>
      <c r="Q17" s="51">
        <f t="shared" si="0"/>
        <v>74</v>
      </c>
      <c r="R17" s="51">
        <f t="shared" si="0"/>
        <v>1688</v>
      </c>
      <c r="S17" s="57">
        <f t="shared" si="0"/>
        <v>817</v>
      </c>
      <c r="T17" s="57">
        <f t="shared" si="0"/>
        <v>34</v>
      </c>
      <c r="U17" s="57">
        <f t="shared" si="0"/>
        <v>319</v>
      </c>
      <c r="V17" s="54">
        <f t="shared" si="1"/>
        <v>22.81081081081081</v>
      </c>
    </row>
    <row r="18" spans="1:22" ht="12">
      <c r="A18" s="184"/>
      <c r="B18" s="89" t="s">
        <v>118</v>
      </c>
      <c r="C18" s="62">
        <v>19</v>
      </c>
      <c r="D18" s="62">
        <v>443</v>
      </c>
      <c r="E18" s="119">
        <v>207</v>
      </c>
      <c r="F18" s="119">
        <v>10</v>
      </c>
      <c r="G18" s="119">
        <v>80</v>
      </c>
      <c r="H18" s="65">
        <v>23.31578947368421</v>
      </c>
      <c r="J18" s="62">
        <v>3</v>
      </c>
      <c r="K18" s="62">
        <v>77</v>
      </c>
      <c r="L18" s="119">
        <v>42</v>
      </c>
      <c r="M18" s="119">
        <v>0</v>
      </c>
      <c r="N18" s="119">
        <v>0</v>
      </c>
      <c r="O18" s="65">
        <v>25.666666666666668</v>
      </c>
      <c r="Q18" s="62">
        <f t="shared" si="0"/>
        <v>22</v>
      </c>
      <c r="R18" s="62">
        <f t="shared" si="0"/>
        <v>520</v>
      </c>
      <c r="S18" s="119">
        <f t="shared" si="0"/>
        <v>249</v>
      </c>
      <c r="T18" s="119">
        <f t="shared" si="0"/>
        <v>10</v>
      </c>
      <c r="U18" s="119">
        <f t="shared" si="0"/>
        <v>80</v>
      </c>
      <c r="V18" s="65">
        <f t="shared" si="1"/>
        <v>23.636363636363637</v>
      </c>
    </row>
    <row r="19" spans="1:22" ht="12">
      <c r="A19" s="184"/>
      <c r="B19" s="89" t="s">
        <v>119</v>
      </c>
      <c r="C19" s="62">
        <v>9</v>
      </c>
      <c r="D19" s="62">
        <v>231</v>
      </c>
      <c r="E19" s="119">
        <v>105</v>
      </c>
      <c r="F19" s="119">
        <v>11</v>
      </c>
      <c r="G19" s="119">
        <v>50</v>
      </c>
      <c r="H19" s="65">
        <v>25.666666666666668</v>
      </c>
      <c r="J19" s="62">
        <v>7</v>
      </c>
      <c r="K19" s="62">
        <v>116</v>
      </c>
      <c r="L19" s="119">
        <v>51</v>
      </c>
      <c r="M19" s="119">
        <v>2</v>
      </c>
      <c r="N19" s="119">
        <v>9</v>
      </c>
      <c r="O19" s="65">
        <v>16.571428571428573</v>
      </c>
      <c r="Q19" s="62">
        <f t="shared" si="0"/>
        <v>16</v>
      </c>
      <c r="R19" s="62">
        <f t="shared" si="0"/>
        <v>347</v>
      </c>
      <c r="S19" s="119">
        <f t="shared" si="0"/>
        <v>156</v>
      </c>
      <c r="T19" s="119">
        <f t="shared" si="0"/>
        <v>13</v>
      </c>
      <c r="U19" s="119">
        <f t="shared" si="0"/>
        <v>59</v>
      </c>
      <c r="V19" s="65">
        <f t="shared" si="1"/>
        <v>21.6875</v>
      </c>
    </row>
    <row r="20" spans="1:22" ht="12">
      <c r="A20" s="183"/>
      <c r="B20" s="89" t="s">
        <v>120</v>
      </c>
      <c r="C20" s="62">
        <v>8</v>
      </c>
      <c r="D20" s="62">
        <v>197</v>
      </c>
      <c r="E20" s="119">
        <v>107</v>
      </c>
      <c r="F20" s="119">
        <v>3</v>
      </c>
      <c r="G20" s="119">
        <v>63</v>
      </c>
      <c r="H20" s="65">
        <v>24.625</v>
      </c>
      <c r="J20" s="62">
        <v>4</v>
      </c>
      <c r="K20" s="62">
        <v>81</v>
      </c>
      <c r="L20" s="119">
        <v>31</v>
      </c>
      <c r="M20" s="119">
        <v>0</v>
      </c>
      <c r="N20" s="119">
        <v>4</v>
      </c>
      <c r="O20" s="65">
        <v>20.25</v>
      </c>
      <c r="Q20" s="62">
        <f t="shared" si="0"/>
        <v>12</v>
      </c>
      <c r="R20" s="62">
        <f t="shared" si="0"/>
        <v>278</v>
      </c>
      <c r="S20" s="119">
        <f t="shared" si="0"/>
        <v>138</v>
      </c>
      <c r="T20" s="119">
        <f t="shared" si="0"/>
        <v>3</v>
      </c>
      <c r="U20" s="119">
        <f t="shared" si="0"/>
        <v>67</v>
      </c>
      <c r="V20" s="65">
        <f t="shared" si="1"/>
        <v>23.166666666666668</v>
      </c>
    </row>
    <row r="21" spans="1:22" ht="12">
      <c r="A21" s="183"/>
      <c r="B21" s="89" t="s">
        <v>121</v>
      </c>
      <c r="C21" s="62">
        <v>16</v>
      </c>
      <c r="D21" s="62">
        <v>385</v>
      </c>
      <c r="E21" s="119">
        <v>192</v>
      </c>
      <c r="F21" s="119">
        <v>8</v>
      </c>
      <c r="G21" s="119">
        <v>108</v>
      </c>
      <c r="H21" s="65">
        <v>24.0625</v>
      </c>
      <c r="J21" s="62">
        <v>8</v>
      </c>
      <c r="K21" s="62">
        <v>158</v>
      </c>
      <c r="L21" s="119">
        <v>82</v>
      </c>
      <c r="M21" s="119">
        <v>0</v>
      </c>
      <c r="N21" s="119">
        <v>5</v>
      </c>
      <c r="O21" s="65">
        <v>19.75</v>
      </c>
      <c r="Q21" s="62">
        <f t="shared" si="0"/>
        <v>24</v>
      </c>
      <c r="R21" s="62">
        <f t="shared" si="0"/>
        <v>543</v>
      </c>
      <c r="S21" s="119">
        <f t="shared" si="0"/>
        <v>274</v>
      </c>
      <c r="T21" s="119">
        <f t="shared" si="0"/>
        <v>8</v>
      </c>
      <c r="U21" s="119">
        <f t="shared" si="0"/>
        <v>113</v>
      </c>
      <c r="V21" s="65">
        <f t="shared" si="1"/>
        <v>22.625</v>
      </c>
    </row>
    <row r="22" spans="1:22" ht="12">
      <c r="A22" s="181" t="s">
        <v>122</v>
      </c>
      <c r="B22" s="181"/>
      <c r="C22" s="51">
        <f>C23+C24</f>
        <v>54</v>
      </c>
      <c r="D22" s="51">
        <f>D23+D24</f>
        <v>1289</v>
      </c>
      <c r="E22" s="57">
        <f>E23+E24</f>
        <v>622</v>
      </c>
      <c r="F22" s="57">
        <f>F23+F24</f>
        <v>47</v>
      </c>
      <c r="G22" s="57">
        <f>G23+G24</f>
        <v>467</v>
      </c>
      <c r="H22" s="54">
        <f>D22/C22</f>
        <v>23.87037037037037</v>
      </c>
      <c r="J22" s="51">
        <f>J23+J24</f>
        <v>9</v>
      </c>
      <c r="K22" s="51">
        <f>K23+K24</f>
        <v>210</v>
      </c>
      <c r="L22" s="57">
        <f>L23+L24</f>
        <v>100</v>
      </c>
      <c r="M22" s="57">
        <f>M23+M24</f>
        <v>2</v>
      </c>
      <c r="N22" s="57">
        <f>N23+N24</f>
        <v>9</v>
      </c>
      <c r="O22" s="54">
        <f>K22/J22</f>
        <v>23.333333333333332</v>
      </c>
      <c r="Q22" s="51">
        <f t="shared" si="0"/>
        <v>63</v>
      </c>
      <c r="R22" s="51">
        <f t="shared" si="0"/>
        <v>1499</v>
      </c>
      <c r="S22" s="57">
        <f t="shared" si="0"/>
        <v>722</v>
      </c>
      <c r="T22" s="57">
        <f t="shared" si="0"/>
        <v>49</v>
      </c>
      <c r="U22" s="57">
        <f t="shared" si="0"/>
        <v>476</v>
      </c>
      <c r="V22" s="54">
        <f t="shared" si="1"/>
        <v>23.793650793650794</v>
      </c>
    </row>
    <row r="23" spans="1:22" ht="12">
      <c r="A23" s="184"/>
      <c r="B23" s="89" t="s">
        <v>123</v>
      </c>
      <c r="C23" s="62">
        <v>29</v>
      </c>
      <c r="D23" s="62">
        <v>686</v>
      </c>
      <c r="E23" s="119">
        <v>323</v>
      </c>
      <c r="F23" s="119">
        <v>25</v>
      </c>
      <c r="G23" s="119">
        <v>291</v>
      </c>
      <c r="H23" s="65">
        <v>23.655172413793103</v>
      </c>
      <c r="J23" s="62">
        <v>0</v>
      </c>
      <c r="K23" s="62">
        <v>0</v>
      </c>
      <c r="L23" s="119">
        <v>0</v>
      </c>
      <c r="M23" s="119">
        <v>0</v>
      </c>
      <c r="N23" s="119">
        <v>0</v>
      </c>
      <c r="O23" s="65"/>
      <c r="Q23" s="62">
        <f t="shared" si="0"/>
        <v>29</v>
      </c>
      <c r="R23" s="62">
        <f t="shared" si="0"/>
        <v>686</v>
      </c>
      <c r="S23" s="119">
        <f t="shared" si="0"/>
        <v>323</v>
      </c>
      <c r="T23" s="119">
        <f t="shared" si="0"/>
        <v>25</v>
      </c>
      <c r="U23" s="119">
        <f t="shared" si="0"/>
        <v>291</v>
      </c>
      <c r="V23" s="65">
        <f t="shared" si="1"/>
        <v>23.655172413793103</v>
      </c>
    </row>
    <row r="24" spans="1:22" ht="12">
      <c r="A24" s="184"/>
      <c r="B24" s="89" t="s">
        <v>124</v>
      </c>
      <c r="C24" s="62">
        <v>25</v>
      </c>
      <c r="D24" s="62">
        <v>603</v>
      </c>
      <c r="E24" s="119">
        <v>299</v>
      </c>
      <c r="F24" s="119">
        <v>22</v>
      </c>
      <c r="G24" s="119">
        <v>176</v>
      </c>
      <c r="H24" s="65">
        <v>24.12</v>
      </c>
      <c r="J24" s="62">
        <v>9</v>
      </c>
      <c r="K24" s="62">
        <v>210</v>
      </c>
      <c r="L24" s="119">
        <v>100</v>
      </c>
      <c r="M24" s="119">
        <v>2</v>
      </c>
      <c r="N24" s="119">
        <v>9</v>
      </c>
      <c r="O24" s="65">
        <v>23.333333333333332</v>
      </c>
      <c r="Q24" s="62">
        <f t="shared" si="0"/>
        <v>34</v>
      </c>
      <c r="R24" s="62">
        <f t="shared" si="0"/>
        <v>813</v>
      </c>
      <c r="S24" s="119">
        <f t="shared" si="0"/>
        <v>399</v>
      </c>
      <c r="T24" s="119">
        <f t="shared" si="0"/>
        <v>24</v>
      </c>
      <c r="U24" s="119">
        <f t="shared" si="0"/>
        <v>185</v>
      </c>
      <c r="V24" s="65">
        <f t="shared" si="1"/>
        <v>23.91176470588235</v>
      </c>
    </row>
    <row r="25" spans="1:22" ht="12">
      <c r="A25" s="182" t="s">
        <v>78</v>
      </c>
      <c r="B25" s="182"/>
      <c r="C25" s="51">
        <f>C26+C27+C28+C29</f>
        <v>43</v>
      </c>
      <c r="D25" s="51">
        <f>D26+D27+D28+D29</f>
        <v>1027</v>
      </c>
      <c r="E25" s="57">
        <f>E26+E27+E28+E29</f>
        <v>512</v>
      </c>
      <c r="F25" s="57">
        <f>F26+F27+F28+F29</f>
        <v>22</v>
      </c>
      <c r="G25" s="57">
        <f>G26+G27+G28+G29</f>
        <v>81</v>
      </c>
      <c r="H25" s="54">
        <f>D25/C25</f>
        <v>23.88372093023256</v>
      </c>
      <c r="J25" s="51">
        <f>J26+J27+J28+J29</f>
        <v>14</v>
      </c>
      <c r="K25" s="51">
        <f>K26+K27+K28+K29</f>
        <v>291</v>
      </c>
      <c r="L25" s="57">
        <f>L26+L27+L28+L29</f>
        <v>138</v>
      </c>
      <c r="M25" s="57">
        <f>M26+M27+M28+M29</f>
        <v>3</v>
      </c>
      <c r="N25" s="57">
        <f>N26+N27+N28+N29</f>
        <v>12</v>
      </c>
      <c r="O25" s="54">
        <f>K25/J25</f>
        <v>20.785714285714285</v>
      </c>
      <c r="Q25" s="51">
        <f t="shared" si="0"/>
        <v>57</v>
      </c>
      <c r="R25" s="51">
        <f t="shared" si="0"/>
        <v>1318</v>
      </c>
      <c r="S25" s="57">
        <f t="shared" si="0"/>
        <v>650</v>
      </c>
      <c r="T25" s="57">
        <f t="shared" si="0"/>
        <v>25</v>
      </c>
      <c r="U25" s="57">
        <f t="shared" si="0"/>
        <v>93</v>
      </c>
      <c r="V25" s="54">
        <f t="shared" si="1"/>
        <v>23.12280701754386</v>
      </c>
    </row>
    <row r="26" spans="1:22" ht="12">
      <c r="A26" s="184"/>
      <c r="B26" s="89" t="s">
        <v>125</v>
      </c>
      <c r="C26" s="62">
        <v>7</v>
      </c>
      <c r="D26" s="62">
        <v>158</v>
      </c>
      <c r="E26" s="119">
        <v>89</v>
      </c>
      <c r="F26" s="119">
        <v>3</v>
      </c>
      <c r="G26" s="119">
        <v>9</v>
      </c>
      <c r="H26" s="65">
        <v>22.571428571428573</v>
      </c>
      <c r="J26" s="62">
        <v>2</v>
      </c>
      <c r="K26" s="62">
        <v>32</v>
      </c>
      <c r="L26" s="119">
        <v>15</v>
      </c>
      <c r="M26" s="119">
        <v>0</v>
      </c>
      <c r="N26" s="119">
        <v>5</v>
      </c>
      <c r="O26" s="65">
        <v>16</v>
      </c>
      <c r="Q26" s="62">
        <f t="shared" si="0"/>
        <v>9</v>
      </c>
      <c r="R26" s="62">
        <f t="shared" si="0"/>
        <v>190</v>
      </c>
      <c r="S26" s="119">
        <f t="shared" si="0"/>
        <v>104</v>
      </c>
      <c r="T26" s="119">
        <f t="shared" si="0"/>
        <v>3</v>
      </c>
      <c r="U26" s="119">
        <f t="shared" si="0"/>
        <v>14</v>
      </c>
      <c r="V26" s="65">
        <f t="shared" si="1"/>
        <v>21.11111111111111</v>
      </c>
    </row>
    <row r="27" spans="1:22" ht="12">
      <c r="A27" s="184"/>
      <c r="B27" s="89" t="s">
        <v>126</v>
      </c>
      <c r="C27" s="62">
        <v>7</v>
      </c>
      <c r="D27" s="62">
        <v>170</v>
      </c>
      <c r="E27" s="119">
        <v>85</v>
      </c>
      <c r="F27" s="119">
        <v>4</v>
      </c>
      <c r="G27" s="119">
        <v>7</v>
      </c>
      <c r="H27" s="65">
        <v>24.285714285714285</v>
      </c>
      <c r="J27" s="62">
        <v>3</v>
      </c>
      <c r="K27" s="62">
        <v>68</v>
      </c>
      <c r="L27" s="119">
        <v>30</v>
      </c>
      <c r="M27" s="119">
        <v>0</v>
      </c>
      <c r="N27" s="119">
        <v>0</v>
      </c>
      <c r="O27" s="65">
        <v>23.666666666666668</v>
      </c>
      <c r="Q27" s="62">
        <f t="shared" si="0"/>
        <v>10</v>
      </c>
      <c r="R27" s="62">
        <f t="shared" si="0"/>
        <v>238</v>
      </c>
      <c r="S27" s="119">
        <f t="shared" si="0"/>
        <v>115</v>
      </c>
      <c r="T27" s="119">
        <f t="shared" si="0"/>
        <v>4</v>
      </c>
      <c r="U27" s="119">
        <f t="shared" si="0"/>
        <v>7</v>
      </c>
      <c r="V27" s="65">
        <f t="shared" si="1"/>
        <v>23.8</v>
      </c>
    </row>
    <row r="28" spans="1:22" ht="12">
      <c r="A28" s="183"/>
      <c r="B28" s="89" t="s">
        <v>127</v>
      </c>
      <c r="C28" s="62">
        <v>9</v>
      </c>
      <c r="D28" s="62">
        <v>222</v>
      </c>
      <c r="E28" s="119">
        <v>106</v>
      </c>
      <c r="F28" s="119">
        <v>6</v>
      </c>
      <c r="G28" s="119">
        <v>46</v>
      </c>
      <c r="H28" s="65">
        <v>24.666666666666668</v>
      </c>
      <c r="J28" s="62">
        <v>0</v>
      </c>
      <c r="K28" s="62">
        <v>0</v>
      </c>
      <c r="L28" s="119">
        <v>0</v>
      </c>
      <c r="M28" s="119">
        <v>0</v>
      </c>
      <c r="N28" s="119">
        <v>0</v>
      </c>
      <c r="O28" s="65"/>
      <c r="Q28" s="62">
        <f t="shared" si="0"/>
        <v>9</v>
      </c>
      <c r="R28" s="62">
        <f t="shared" si="0"/>
        <v>222</v>
      </c>
      <c r="S28" s="119">
        <f t="shared" si="0"/>
        <v>106</v>
      </c>
      <c r="T28" s="119">
        <f t="shared" si="0"/>
        <v>6</v>
      </c>
      <c r="U28" s="119">
        <f t="shared" si="0"/>
        <v>46</v>
      </c>
      <c r="V28" s="65">
        <f t="shared" si="1"/>
        <v>24.666666666666668</v>
      </c>
    </row>
    <row r="29" spans="1:22" ht="12">
      <c r="A29" s="184"/>
      <c r="B29" s="89" t="s">
        <v>128</v>
      </c>
      <c r="C29" s="62">
        <v>20</v>
      </c>
      <c r="D29" s="62">
        <v>477</v>
      </c>
      <c r="E29" s="119">
        <v>232</v>
      </c>
      <c r="F29" s="119">
        <v>9</v>
      </c>
      <c r="G29" s="119">
        <v>19</v>
      </c>
      <c r="H29" s="65">
        <v>23.85</v>
      </c>
      <c r="J29" s="62">
        <v>9</v>
      </c>
      <c r="K29" s="62">
        <v>191</v>
      </c>
      <c r="L29" s="119">
        <v>93</v>
      </c>
      <c r="M29" s="119">
        <v>3</v>
      </c>
      <c r="N29" s="119">
        <v>7</v>
      </c>
      <c r="O29" s="65">
        <v>21.22222222222222</v>
      </c>
      <c r="Q29" s="62">
        <f t="shared" si="0"/>
        <v>29</v>
      </c>
      <c r="R29" s="62">
        <f t="shared" si="0"/>
        <v>668</v>
      </c>
      <c r="S29" s="119">
        <f t="shared" si="0"/>
        <v>325</v>
      </c>
      <c r="T29" s="119">
        <f t="shared" si="0"/>
        <v>12</v>
      </c>
      <c r="U29" s="119">
        <f t="shared" si="0"/>
        <v>26</v>
      </c>
      <c r="V29" s="65">
        <f t="shared" si="1"/>
        <v>23.03448275862069</v>
      </c>
    </row>
    <row r="30" spans="1:22" ht="12">
      <c r="A30" s="182" t="s">
        <v>14</v>
      </c>
      <c r="B30" s="182"/>
      <c r="C30" s="51">
        <f>C31+C32</f>
        <v>42</v>
      </c>
      <c r="D30" s="51">
        <f>D31+D32</f>
        <v>1051</v>
      </c>
      <c r="E30" s="57">
        <f>E31+E32</f>
        <v>534</v>
      </c>
      <c r="F30" s="57">
        <f>F31+F32</f>
        <v>29</v>
      </c>
      <c r="G30" s="57">
        <f>G31+G32</f>
        <v>282</v>
      </c>
      <c r="H30" s="54">
        <f>D30/C30</f>
        <v>25.023809523809526</v>
      </c>
      <c r="J30" s="51">
        <f>J31+J32</f>
        <v>13</v>
      </c>
      <c r="K30" s="51">
        <f>K31+K32</f>
        <v>294</v>
      </c>
      <c r="L30" s="57">
        <f>L31+L32</f>
        <v>146</v>
      </c>
      <c r="M30" s="57">
        <f>M31+M32</f>
        <v>0</v>
      </c>
      <c r="N30" s="57">
        <f>N31+N32</f>
        <v>8</v>
      </c>
      <c r="O30" s="54">
        <f>K30/J30</f>
        <v>22.615384615384617</v>
      </c>
      <c r="Q30" s="51">
        <f t="shared" si="0"/>
        <v>55</v>
      </c>
      <c r="R30" s="51">
        <f t="shared" si="0"/>
        <v>1345</v>
      </c>
      <c r="S30" s="57">
        <f t="shared" si="0"/>
        <v>680</v>
      </c>
      <c r="T30" s="57">
        <f t="shared" si="0"/>
        <v>29</v>
      </c>
      <c r="U30" s="57">
        <f t="shared" si="0"/>
        <v>290</v>
      </c>
      <c r="V30" s="54">
        <f t="shared" si="1"/>
        <v>24.454545454545453</v>
      </c>
    </row>
    <row r="31" spans="1:22" ht="12">
      <c r="A31" s="183"/>
      <c r="B31" s="89" t="s">
        <v>129</v>
      </c>
      <c r="C31" s="62">
        <v>28</v>
      </c>
      <c r="D31" s="62">
        <v>700</v>
      </c>
      <c r="E31" s="119">
        <v>351</v>
      </c>
      <c r="F31" s="119">
        <v>18</v>
      </c>
      <c r="G31" s="119">
        <v>190</v>
      </c>
      <c r="H31" s="65">
        <v>25</v>
      </c>
      <c r="J31" s="62">
        <v>5</v>
      </c>
      <c r="K31" s="62">
        <v>108</v>
      </c>
      <c r="L31" s="119">
        <v>51</v>
      </c>
      <c r="M31" s="119">
        <v>0</v>
      </c>
      <c r="N31" s="119">
        <v>1</v>
      </c>
      <c r="O31" s="65">
        <v>21.6</v>
      </c>
      <c r="Q31" s="62">
        <f t="shared" si="0"/>
        <v>33</v>
      </c>
      <c r="R31" s="62">
        <f t="shared" si="0"/>
        <v>808</v>
      </c>
      <c r="S31" s="119">
        <f t="shared" si="0"/>
        <v>402</v>
      </c>
      <c r="T31" s="119">
        <f t="shared" si="0"/>
        <v>18</v>
      </c>
      <c r="U31" s="119">
        <f t="shared" si="0"/>
        <v>191</v>
      </c>
      <c r="V31" s="65">
        <f t="shared" si="1"/>
        <v>24.484848484848484</v>
      </c>
    </row>
    <row r="32" spans="1:22" ht="12">
      <c r="A32" s="184"/>
      <c r="B32" s="89" t="s">
        <v>130</v>
      </c>
      <c r="C32" s="62">
        <v>14</v>
      </c>
      <c r="D32" s="62">
        <v>351</v>
      </c>
      <c r="E32" s="119">
        <v>183</v>
      </c>
      <c r="F32" s="119">
        <v>11</v>
      </c>
      <c r="G32" s="119">
        <v>92</v>
      </c>
      <c r="H32" s="65">
        <v>25.071428571428573</v>
      </c>
      <c r="J32" s="62">
        <v>8</v>
      </c>
      <c r="K32" s="62">
        <v>186</v>
      </c>
      <c r="L32" s="119">
        <v>95</v>
      </c>
      <c r="M32" s="119">
        <v>0</v>
      </c>
      <c r="N32" s="119">
        <v>7</v>
      </c>
      <c r="O32" s="65">
        <v>23.25</v>
      </c>
      <c r="Q32" s="62">
        <f t="shared" si="0"/>
        <v>22</v>
      </c>
      <c r="R32" s="62">
        <f t="shared" si="0"/>
        <v>537</v>
      </c>
      <c r="S32" s="119">
        <f t="shared" si="0"/>
        <v>278</v>
      </c>
      <c r="T32" s="119">
        <f t="shared" si="0"/>
        <v>11</v>
      </c>
      <c r="U32" s="119">
        <f t="shared" si="0"/>
        <v>99</v>
      </c>
      <c r="V32" s="65">
        <f t="shared" si="1"/>
        <v>24.40909090909091</v>
      </c>
    </row>
    <row r="33" spans="1:22" ht="12">
      <c r="A33" s="185" t="s">
        <v>131</v>
      </c>
      <c r="B33" s="185"/>
      <c r="C33" s="57">
        <f>C19+C20+C27+C28</f>
        <v>33</v>
      </c>
      <c r="D33" s="57">
        <f>D19+D20+D27+D28</f>
        <v>820</v>
      </c>
      <c r="E33" s="57">
        <f>E19+E20+E27+E28</f>
        <v>403</v>
      </c>
      <c r="F33" s="57">
        <f>F19+F20+F27+F28</f>
        <v>24</v>
      </c>
      <c r="G33" s="57">
        <f>G19+G20+G27+G28</f>
        <v>166</v>
      </c>
      <c r="H33" s="186">
        <f>D33/C33</f>
        <v>24.848484848484848</v>
      </c>
      <c r="J33" s="57">
        <f>J19+J20+J27+J28</f>
        <v>14</v>
      </c>
      <c r="K33" s="57">
        <f>K19+K20+K27+K28</f>
        <v>265</v>
      </c>
      <c r="L33" s="57">
        <f>L19+L20+L27+L28</f>
        <v>112</v>
      </c>
      <c r="M33" s="57">
        <f>M19+M20+M27+M28</f>
        <v>2</v>
      </c>
      <c r="N33" s="57">
        <f>N19+N20+N27+N28</f>
        <v>13</v>
      </c>
      <c r="O33" s="186">
        <f>K33/J33</f>
        <v>18.928571428571427</v>
      </c>
      <c r="Q33" s="57">
        <f t="shared" si="0"/>
        <v>47</v>
      </c>
      <c r="R33" s="57">
        <f t="shared" si="0"/>
        <v>1085</v>
      </c>
      <c r="S33" s="57">
        <f t="shared" si="0"/>
        <v>515</v>
      </c>
      <c r="T33" s="57">
        <f t="shared" si="0"/>
        <v>26</v>
      </c>
      <c r="U33" s="57">
        <f t="shared" si="0"/>
        <v>179</v>
      </c>
      <c r="V33" s="186">
        <f t="shared" si="1"/>
        <v>23.085106382978722</v>
      </c>
    </row>
    <row r="34" spans="1:22" ht="12">
      <c r="A34" s="185" t="s">
        <v>132</v>
      </c>
      <c r="B34" s="185"/>
      <c r="C34" s="57">
        <f>C10+C11+C12+C14+C15+C16+C18+C21+C23+C24+C26+C29+C31+C32</f>
        <v>259</v>
      </c>
      <c r="D34" s="57">
        <f>D10+D11+D12+D14+D15+D16+D18+D21+D23+D24+D26+D29+D31+D32</f>
        <v>6259</v>
      </c>
      <c r="E34" s="57">
        <f>E10+E11+E12+E14+E15+E16+E18+E21+E23+E24+E26+E29+E31+E32</f>
        <v>3119</v>
      </c>
      <c r="F34" s="57">
        <f>F10+F11+F12+F14+F15+F16+F18+F21+F23+F24+F26+F29+F31+F32</f>
        <v>179</v>
      </c>
      <c r="G34" s="57">
        <f>G10+G11+G12+G14+G15+G16+G18+G21+G23+G24+G26+G29+G31+G32</f>
        <v>1977</v>
      </c>
      <c r="H34" s="186">
        <f>D34/C34</f>
        <v>24.166023166023166</v>
      </c>
      <c r="J34" s="57">
        <f>J10+J11+J12+J14+J15+J16+J18+J21+J23+J24+J26+J29+J31+J32</f>
        <v>67</v>
      </c>
      <c r="K34" s="57">
        <f>K10+K11+K12+K14+K15+K16+K18+K21+K23+K24+K26+K29+K31+K32</f>
        <v>1488</v>
      </c>
      <c r="L34" s="57">
        <f>L10+L11+L12+L14+L15+L16+L18+L21+L23+L24+L26+L29+L31+L32</f>
        <v>722</v>
      </c>
      <c r="M34" s="57">
        <f>M10+M11+M12+M14+M15+M16+M18+M21+M23+M24+M26+M29+M31+M32</f>
        <v>8</v>
      </c>
      <c r="N34" s="57">
        <f>N10+N11+N12+N14+N15+N16+N18+N21+N23+N24+N26+N29+N31+N32</f>
        <v>62</v>
      </c>
      <c r="O34" s="186">
        <f>K34/J34</f>
        <v>22.208955223880597</v>
      </c>
      <c r="Q34" s="57">
        <f t="shared" si="0"/>
        <v>326</v>
      </c>
      <c r="R34" s="57">
        <f t="shared" si="0"/>
        <v>7747</v>
      </c>
      <c r="S34" s="57">
        <f t="shared" si="0"/>
        <v>3841</v>
      </c>
      <c r="T34" s="57">
        <f t="shared" si="0"/>
        <v>187</v>
      </c>
      <c r="U34" s="57">
        <f t="shared" si="0"/>
        <v>2039</v>
      </c>
      <c r="V34" s="186">
        <f>R34/Q34</f>
        <v>23.763803680981596</v>
      </c>
    </row>
    <row r="35" spans="1:22" ht="12">
      <c r="A35" s="187" t="s">
        <v>89</v>
      </c>
      <c r="B35" s="187"/>
      <c r="C35" s="76">
        <f>C9+C13+C17+C22+C25+C30</f>
        <v>292</v>
      </c>
      <c r="D35" s="76">
        <f>D9+D13+D17+D22+D25+D30</f>
        <v>7079</v>
      </c>
      <c r="E35" s="77">
        <f>E9+E13+E17+E22+E25+E30</f>
        <v>3522</v>
      </c>
      <c r="F35" s="77">
        <f>F9+F13+F17+F22+F25+F30</f>
        <v>203</v>
      </c>
      <c r="G35" s="77">
        <f>G9+G13+G17+G22+G25+G30</f>
        <v>2143</v>
      </c>
      <c r="H35" s="78">
        <f>D35/C35</f>
        <v>24.243150684931507</v>
      </c>
      <c r="J35" s="76">
        <f>J9+J13+J17+J22+J25+J30</f>
        <v>81</v>
      </c>
      <c r="K35" s="76">
        <f>K9+K13+K17+K22+K25+K30</f>
        <v>1753</v>
      </c>
      <c r="L35" s="77">
        <f>L9+L13+L17+L22+L25+L30</f>
        <v>834</v>
      </c>
      <c r="M35" s="77">
        <f>M9+M13+M17+M22+M25+M30</f>
        <v>10</v>
      </c>
      <c r="N35" s="77">
        <f>N9+N13+N17+N22+N25+N30</f>
        <v>75</v>
      </c>
      <c r="O35" s="78">
        <f>K35/J35</f>
        <v>21.641975308641975</v>
      </c>
      <c r="Q35" s="76">
        <f t="shared" si="0"/>
        <v>373</v>
      </c>
      <c r="R35" s="76">
        <f t="shared" si="0"/>
        <v>8832</v>
      </c>
      <c r="S35" s="77">
        <f t="shared" si="0"/>
        <v>4356</v>
      </c>
      <c r="T35" s="77">
        <f t="shared" si="0"/>
        <v>213</v>
      </c>
      <c r="U35" s="77">
        <f t="shared" si="0"/>
        <v>2218</v>
      </c>
      <c r="V35" s="78">
        <f>R35/Q35</f>
        <v>23.67828418230563</v>
      </c>
    </row>
    <row r="36" spans="1:22" ht="12">
      <c r="A36" s="81" t="s">
        <v>133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6"/>
      <c r="P36" s="82"/>
      <c r="Q36" s="82"/>
      <c r="T36" s="82"/>
      <c r="U36" s="82"/>
      <c r="V36" s="82"/>
    </row>
    <row r="37" spans="1:22" ht="12">
      <c r="A37" s="81" t="s">
        <v>51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5"/>
      <c r="M37" s="84"/>
      <c r="N37" s="86"/>
      <c r="O37" s="86"/>
      <c r="P37" s="82"/>
      <c r="Q37" s="82"/>
      <c r="R37" s="82"/>
      <c r="S37" s="82"/>
      <c r="T37" s="82"/>
      <c r="U37" s="82"/>
      <c r="V37" s="82"/>
    </row>
    <row r="38" spans="1:22" ht="12">
      <c r="A38" s="87" t="s">
        <v>50</v>
      </c>
      <c r="B38" s="82"/>
      <c r="C38" s="83"/>
      <c r="D38" s="82"/>
      <c r="E38" s="82"/>
      <c r="F38" s="82"/>
      <c r="G38" s="82"/>
      <c r="H38" s="83"/>
      <c r="I38" s="83"/>
      <c r="J38" s="84"/>
      <c r="K38" s="84"/>
      <c r="L38" s="84"/>
      <c r="M38" s="84"/>
      <c r="N38" s="86"/>
      <c r="O38" s="86"/>
      <c r="P38" s="82"/>
      <c r="Q38" s="82"/>
      <c r="R38" s="82"/>
      <c r="S38" s="82"/>
      <c r="T38" s="82"/>
      <c r="U38" s="82"/>
      <c r="V38" s="82"/>
    </row>
    <row r="39" spans="1:22" ht="12">
      <c r="A39" s="87" t="s">
        <v>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2"/>
      <c r="Q39" s="82"/>
      <c r="R39" s="82"/>
      <c r="S39" s="82"/>
      <c r="T39" s="82"/>
      <c r="U39" s="82"/>
      <c r="V39" s="82"/>
    </row>
    <row r="40" spans="1:22" s="31" customFormat="1" ht="12">
      <c r="A40" s="87" t="s">
        <v>106</v>
      </c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2"/>
      <c r="T40" s="89"/>
      <c r="U40" s="89"/>
      <c r="V40" s="89"/>
    </row>
    <row r="41" spans="1:22" s="31" customFormat="1" ht="12">
      <c r="A41" s="87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2"/>
      <c r="T41" s="89"/>
      <c r="U41" s="89"/>
      <c r="V41" s="89"/>
    </row>
    <row r="42" spans="1:22" s="31" customFormat="1" ht="12">
      <c r="A42" s="90"/>
      <c r="B42" s="82"/>
      <c r="C42" s="83"/>
      <c r="D42" s="83"/>
      <c r="E42" s="82"/>
      <c r="F42" s="82"/>
      <c r="G42" s="82"/>
      <c r="H42" s="83"/>
      <c r="I42" s="84"/>
      <c r="J42" s="84"/>
      <c r="K42" s="84"/>
      <c r="L42" s="86"/>
      <c r="M42" s="82"/>
      <c r="N42" s="82"/>
      <c r="O42" s="82"/>
      <c r="P42" s="82"/>
      <c r="Q42" s="82"/>
      <c r="R42" s="82"/>
      <c r="S42" s="82"/>
      <c r="T42" s="89"/>
      <c r="U42" s="89"/>
      <c r="V42" s="8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8" r:id="rId1"/>
  <headerFooter alignWithMargins="0">
    <oddHeader>&amp;R400036.xls</oddHeader>
    <oddFooter>&amp;LComune di Bologna - Dipartimento Programmazione</oddFooter>
  </headerFooter>
  <ignoredErrors>
    <ignoredError sqref="C9:V36" unlockedFormula="1"/>
    <ignoredError sqref="E8:U8 P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PageLayoutView="0" workbookViewId="0" topLeftCell="A1">
      <selection activeCell="Q34" sqref="Q34"/>
    </sheetView>
  </sheetViews>
  <sheetFormatPr defaultColWidth="10.625" defaultRowHeight="12"/>
  <cols>
    <col min="1" max="1" width="15.125" style="17" customWidth="1"/>
    <col min="2" max="2" width="6.75390625" style="17" customWidth="1"/>
    <col min="3" max="3" width="7.125" style="17" customWidth="1"/>
    <col min="4" max="4" width="8.125" style="17" customWidth="1"/>
    <col min="5" max="5" width="8.625" style="17" customWidth="1"/>
    <col min="6" max="6" width="8.125" style="17" customWidth="1"/>
    <col min="7" max="7" width="8.875" style="17" customWidth="1"/>
    <col min="8" max="8" width="1.25" style="17" customWidth="1"/>
    <col min="9" max="9" width="6.75390625" style="17" customWidth="1"/>
    <col min="10" max="10" width="7.125" style="17" customWidth="1"/>
    <col min="11" max="11" width="8.125" style="17" customWidth="1"/>
    <col min="12" max="12" width="8.625" style="17" customWidth="1"/>
    <col min="13" max="13" width="8.125" style="17" customWidth="1"/>
    <col min="14" max="14" width="8.875" style="17" customWidth="1"/>
    <col min="15" max="15" width="1.25" style="17" customWidth="1"/>
    <col min="16" max="16" width="6.75390625" style="17" customWidth="1"/>
    <col min="17" max="17" width="7.25390625" style="17" customWidth="1"/>
    <col min="18" max="18" width="8.125" style="17" customWidth="1"/>
    <col min="19" max="19" width="8.625" style="17" customWidth="1"/>
    <col min="20" max="20" width="8.125" style="17" customWidth="1"/>
    <col min="21" max="21" width="9.25390625" style="17" customWidth="1"/>
    <col min="22" max="22" width="1.875" style="17" customWidth="1"/>
    <col min="23" max="23" width="6.75390625" style="17" customWidth="1"/>
    <col min="24" max="24" width="7.00390625" style="17" customWidth="1"/>
    <col min="25" max="25" width="11.125" style="17" hidden="1" customWidth="1"/>
    <col min="26" max="26" width="9.25390625" style="17" customWidth="1"/>
    <col min="27" max="27" width="8.875" style="17" customWidth="1"/>
    <col min="28" max="28" width="1.25" style="17" customWidth="1"/>
    <col min="29" max="29" width="6.75390625" style="17" customWidth="1"/>
    <col min="30" max="30" width="6.875" style="17" customWidth="1"/>
    <col min="31" max="31" width="8.875" style="17" customWidth="1"/>
    <col min="32" max="32" width="1.25" style="17" customWidth="1"/>
    <col min="33" max="33" width="6.75390625" style="17" customWidth="1"/>
    <col min="34" max="34" width="6.875" style="17" customWidth="1"/>
    <col min="35" max="35" width="8.875" style="17" customWidth="1"/>
    <col min="36" max="16384" width="10.625" style="17" customWidth="1"/>
  </cols>
  <sheetData>
    <row r="1" spans="1:32" s="9" customFormat="1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3"/>
      <c r="M1" s="32"/>
      <c r="N1" s="32"/>
      <c r="O1" s="34" t="s">
        <v>21</v>
      </c>
      <c r="P1" s="32"/>
      <c r="Q1" s="32"/>
      <c r="R1" s="32"/>
      <c r="S1" s="32"/>
      <c r="T1" s="32"/>
      <c r="U1" s="32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" customHeight="1">
      <c r="A2" s="35" t="s">
        <v>104</v>
      </c>
      <c r="B2" s="32"/>
      <c r="C2" s="32"/>
      <c r="D2" s="32"/>
      <c r="E2" s="32"/>
      <c r="F2" s="32"/>
      <c r="G2" s="32"/>
      <c r="H2" s="32"/>
      <c r="I2" s="32"/>
      <c r="J2" s="33"/>
      <c r="K2" s="32"/>
      <c r="L2" s="33"/>
      <c r="M2" s="32"/>
      <c r="N2" s="32"/>
      <c r="O2" s="34"/>
      <c r="P2" s="32"/>
      <c r="Q2" s="32"/>
      <c r="R2" s="32"/>
      <c r="S2" s="32"/>
      <c r="T2" s="32"/>
      <c r="U2" s="32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>
      <c r="A3" s="36" t="s">
        <v>0</v>
      </c>
      <c r="B3" s="196" t="s">
        <v>23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37"/>
      <c r="B4" s="197" t="s">
        <v>24</v>
      </c>
      <c r="C4" s="197"/>
      <c r="D4" s="197"/>
      <c r="E4" s="197"/>
      <c r="F4" s="197"/>
      <c r="G4" s="197"/>
      <c r="H4" s="38"/>
      <c r="I4" s="197" t="s">
        <v>25</v>
      </c>
      <c r="J4" s="197"/>
      <c r="K4" s="197"/>
      <c r="L4" s="197"/>
      <c r="M4" s="197"/>
      <c r="N4" s="197"/>
      <c r="O4" s="38"/>
      <c r="P4" s="197" t="s">
        <v>26</v>
      </c>
      <c r="Q4" s="197"/>
      <c r="R4" s="197"/>
      <c r="S4" s="197"/>
      <c r="T4" s="197"/>
      <c r="U4" s="197"/>
      <c r="V4" s="20"/>
      <c r="W4" s="20"/>
      <c r="X4" s="20"/>
      <c r="Y4" s="20"/>
      <c r="Z4" s="20"/>
      <c r="AA4" s="20"/>
      <c r="AB4" s="20"/>
      <c r="AC4" s="19"/>
      <c r="AD4" s="19"/>
      <c r="AE4" s="19"/>
      <c r="AF4" s="20"/>
    </row>
    <row r="5" spans="1:31" ht="12">
      <c r="A5" s="39"/>
      <c r="B5" s="40" t="s">
        <v>1</v>
      </c>
      <c r="C5" s="196" t="s">
        <v>2</v>
      </c>
      <c r="D5" s="196"/>
      <c r="E5" s="196"/>
      <c r="F5" s="196"/>
      <c r="G5" s="196"/>
      <c r="H5" s="41"/>
      <c r="I5" s="40" t="s">
        <v>1</v>
      </c>
      <c r="J5" s="198" t="s">
        <v>2</v>
      </c>
      <c r="K5" s="198"/>
      <c r="L5" s="198"/>
      <c r="M5" s="198"/>
      <c r="N5" s="198"/>
      <c r="O5" s="41"/>
      <c r="P5" s="40" t="s">
        <v>1</v>
      </c>
      <c r="Q5" s="198" t="s">
        <v>2</v>
      </c>
      <c r="R5" s="198"/>
      <c r="S5" s="198"/>
      <c r="T5" s="198"/>
      <c r="U5" s="198"/>
      <c r="AC5" s="20"/>
      <c r="AD5" s="20"/>
      <c r="AE5" s="20"/>
    </row>
    <row r="6" spans="1:21" ht="12">
      <c r="A6" s="42"/>
      <c r="B6" s="43"/>
      <c r="C6" s="43" t="s">
        <v>3</v>
      </c>
      <c r="D6" s="42" t="s">
        <v>16</v>
      </c>
      <c r="E6" s="42" t="s">
        <v>16</v>
      </c>
      <c r="F6" s="42" t="s">
        <v>16</v>
      </c>
      <c r="G6" s="43" t="s">
        <v>18</v>
      </c>
      <c r="H6" s="43"/>
      <c r="I6" s="43"/>
      <c r="J6" s="43" t="s">
        <v>3</v>
      </c>
      <c r="K6" s="42" t="s">
        <v>16</v>
      </c>
      <c r="L6" s="42" t="s">
        <v>16</v>
      </c>
      <c r="M6" s="42" t="s">
        <v>16</v>
      </c>
      <c r="N6" s="43" t="s">
        <v>18</v>
      </c>
      <c r="O6" s="43"/>
      <c r="P6" s="43"/>
      <c r="Q6" s="43" t="s">
        <v>3</v>
      </c>
      <c r="R6" s="42" t="s">
        <v>16</v>
      </c>
      <c r="S6" s="42" t="s">
        <v>16</v>
      </c>
      <c r="T6" s="42" t="s">
        <v>16</v>
      </c>
      <c r="U6" s="43" t="s">
        <v>18</v>
      </c>
    </row>
    <row r="7" spans="1:21" ht="12">
      <c r="A7" s="42"/>
      <c r="B7" s="43"/>
      <c r="C7" s="43"/>
      <c r="D7" s="42" t="s">
        <v>52</v>
      </c>
      <c r="E7" s="42" t="s">
        <v>43</v>
      </c>
      <c r="F7" s="42" t="s">
        <v>19</v>
      </c>
      <c r="G7" s="44" t="s">
        <v>20</v>
      </c>
      <c r="H7" s="43"/>
      <c r="I7" s="43"/>
      <c r="J7" s="43"/>
      <c r="K7" s="42" t="s">
        <v>52</v>
      </c>
      <c r="L7" s="42" t="s">
        <v>43</v>
      </c>
      <c r="M7" s="42" t="s">
        <v>19</v>
      </c>
      <c r="N7" s="44" t="s">
        <v>20</v>
      </c>
      <c r="O7" s="43"/>
      <c r="P7" s="43"/>
      <c r="Q7" s="43"/>
      <c r="R7" s="42" t="s">
        <v>52</v>
      </c>
      <c r="S7" s="42" t="s">
        <v>43</v>
      </c>
      <c r="T7" s="42" t="s">
        <v>19</v>
      </c>
      <c r="U7" s="44" t="s">
        <v>20</v>
      </c>
    </row>
    <row r="8" spans="1:21" ht="12">
      <c r="A8" s="45"/>
      <c r="B8" s="46"/>
      <c r="C8" s="46"/>
      <c r="D8" s="45" t="s">
        <v>46</v>
      </c>
      <c r="E8" s="47" t="s">
        <v>44</v>
      </c>
      <c r="F8" s="45" t="s">
        <v>53</v>
      </c>
      <c r="G8" s="48"/>
      <c r="H8" s="48"/>
      <c r="I8" s="46"/>
      <c r="J8" s="46"/>
      <c r="K8" s="45" t="s">
        <v>46</v>
      </c>
      <c r="L8" s="47" t="s">
        <v>44</v>
      </c>
      <c r="M8" s="45" t="s">
        <v>53</v>
      </c>
      <c r="N8" s="48"/>
      <c r="O8" s="48"/>
      <c r="P8" s="46"/>
      <c r="Q8" s="46"/>
      <c r="R8" s="45" t="s">
        <v>46</v>
      </c>
      <c r="S8" s="47" t="s">
        <v>44</v>
      </c>
      <c r="T8" s="45" t="s">
        <v>53</v>
      </c>
      <c r="U8" s="48"/>
    </row>
    <row r="9" spans="1:21" ht="12">
      <c r="A9" s="49" t="s">
        <v>6</v>
      </c>
      <c r="B9" s="50">
        <v>21</v>
      </c>
      <c r="C9" s="51">
        <v>519</v>
      </c>
      <c r="D9" s="52">
        <v>257</v>
      </c>
      <c r="E9" s="53">
        <v>17</v>
      </c>
      <c r="F9" s="53">
        <v>172</v>
      </c>
      <c r="G9" s="54">
        <f aca="true" t="shared" si="0" ref="G9:G34">C9/B9</f>
        <v>24.714285714285715</v>
      </c>
      <c r="H9" s="55"/>
      <c r="I9" s="50">
        <v>8</v>
      </c>
      <c r="J9" s="51">
        <v>162</v>
      </c>
      <c r="K9" s="52">
        <v>81</v>
      </c>
      <c r="L9" s="53">
        <v>1</v>
      </c>
      <c r="M9" s="53">
        <v>6</v>
      </c>
      <c r="N9" s="54">
        <f aca="true" t="shared" si="1" ref="N9:N19">J9/I9</f>
        <v>20.25</v>
      </c>
      <c r="O9" s="55"/>
      <c r="P9" s="51">
        <f>I9+B9</f>
        <v>29</v>
      </c>
      <c r="Q9" s="56">
        <f aca="true" t="shared" si="2" ref="Q9:T24">J9+C9</f>
        <v>681</v>
      </c>
      <c r="R9" s="57">
        <f t="shared" si="2"/>
        <v>338</v>
      </c>
      <c r="S9" s="53">
        <f t="shared" si="2"/>
        <v>18</v>
      </c>
      <c r="T9" s="53">
        <f>M9+F9</f>
        <v>178</v>
      </c>
      <c r="U9" s="54">
        <f>Q9/P9</f>
        <v>23.482758620689655</v>
      </c>
    </row>
    <row r="10" spans="1:21" ht="12">
      <c r="A10" s="49" t="s">
        <v>7</v>
      </c>
      <c r="B10" s="58">
        <f>B11+B12+B13</f>
        <v>51</v>
      </c>
      <c r="C10" s="58">
        <f>C11+C12+C13</f>
        <v>1245</v>
      </c>
      <c r="D10" s="59">
        <f>D11+D12+D13</f>
        <v>622</v>
      </c>
      <c r="E10" s="59">
        <f>E11+E12+E13</f>
        <v>43</v>
      </c>
      <c r="F10" s="59">
        <f>F11+F12+F13</f>
        <v>555</v>
      </c>
      <c r="G10" s="54">
        <f t="shared" si="0"/>
        <v>24.41176470588235</v>
      </c>
      <c r="H10" s="55"/>
      <c r="I10" s="58">
        <f>I11+I12+I13</f>
        <v>12</v>
      </c>
      <c r="J10" s="58">
        <f>J11+J12+J13</f>
        <v>297</v>
      </c>
      <c r="K10" s="59">
        <f>K11+K12+K13</f>
        <v>152</v>
      </c>
      <c r="L10" s="59">
        <f>L11+L12+L13</f>
        <v>1</v>
      </c>
      <c r="M10" s="59">
        <f>M11+M12+M13</f>
        <v>14</v>
      </c>
      <c r="N10" s="54">
        <f t="shared" si="1"/>
        <v>24.75</v>
      </c>
      <c r="O10" s="55"/>
      <c r="P10" s="51">
        <f>I10+B10</f>
        <v>63</v>
      </c>
      <c r="Q10" s="51">
        <f t="shared" si="2"/>
        <v>1542</v>
      </c>
      <c r="R10" s="57">
        <f t="shared" si="2"/>
        <v>774</v>
      </c>
      <c r="S10" s="57">
        <f t="shared" si="2"/>
        <v>44</v>
      </c>
      <c r="T10" s="57">
        <f t="shared" si="2"/>
        <v>569</v>
      </c>
      <c r="U10" s="54">
        <f>Q10/P10</f>
        <v>24.476190476190474</v>
      </c>
    </row>
    <row r="11" spans="1:21" ht="12">
      <c r="A11" s="60" t="s">
        <v>70</v>
      </c>
      <c r="B11" s="61">
        <v>27</v>
      </c>
      <c r="C11" s="62">
        <v>650</v>
      </c>
      <c r="D11" s="63">
        <v>334</v>
      </c>
      <c r="E11" s="64">
        <v>23</v>
      </c>
      <c r="F11" s="64">
        <v>318</v>
      </c>
      <c r="G11" s="65">
        <f t="shared" si="0"/>
        <v>24.074074074074073</v>
      </c>
      <c r="H11" s="66"/>
      <c r="I11" s="61">
        <v>6</v>
      </c>
      <c r="J11" s="62">
        <v>160</v>
      </c>
      <c r="K11" s="63">
        <v>83</v>
      </c>
      <c r="L11" s="64"/>
      <c r="M11" s="64">
        <v>7</v>
      </c>
      <c r="N11" s="65">
        <f t="shared" si="1"/>
        <v>26.666666666666668</v>
      </c>
      <c r="O11" s="66"/>
      <c r="P11" s="62">
        <f aca="true" t="shared" si="3" ref="P11:T34">I11+B11</f>
        <v>33</v>
      </c>
      <c r="Q11" s="67">
        <f t="shared" si="2"/>
        <v>810</v>
      </c>
      <c r="R11" s="63">
        <f t="shared" si="2"/>
        <v>417</v>
      </c>
      <c r="S11" s="64">
        <f t="shared" si="2"/>
        <v>23</v>
      </c>
      <c r="T11" s="64">
        <f t="shared" si="2"/>
        <v>325</v>
      </c>
      <c r="U11" s="65">
        <f aca="true" t="shared" si="4" ref="U11:U34">Q11/P11</f>
        <v>24.545454545454547</v>
      </c>
    </row>
    <row r="12" spans="1:21" ht="12">
      <c r="A12" s="60" t="s">
        <v>71</v>
      </c>
      <c r="B12" s="61">
        <v>14</v>
      </c>
      <c r="C12" s="62">
        <v>359</v>
      </c>
      <c r="D12" s="63">
        <v>169</v>
      </c>
      <c r="E12" s="64">
        <v>12</v>
      </c>
      <c r="F12" s="64">
        <v>135</v>
      </c>
      <c r="G12" s="65">
        <f t="shared" si="0"/>
        <v>25.642857142857142</v>
      </c>
      <c r="H12" s="66"/>
      <c r="I12" s="61">
        <v>2</v>
      </c>
      <c r="J12" s="62">
        <v>51</v>
      </c>
      <c r="K12" s="63">
        <v>27</v>
      </c>
      <c r="L12" s="64"/>
      <c r="M12" s="64">
        <v>6</v>
      </c>
      <c r="N12" s="65">
        <f t="shared" si="1"/>
        <v>25.5</v>
      </c>
      <c r="O12" s="66"/>
      <c r="P12" s="62">
        <f t="shared" si="3"/>
        <v>16</v>
      </c>
      <c r="Q12" s="67">
        <f t="shared" si="2"/>
        <v>410</v>
      </c>
      <c r="R12" s="63">
        <f t="shared" si="2"/>
        <v>196</v>
      </c>
      <c r="S12" s="64">
        <f t="shared" si="2"/>
        <v>12</v>
      </c>
      <c r="T12" s="64">
        <f t="shared" si="2"/>
        <v>141</v>
      </c>
      <c r="U12" s="65">
        <f t="shared" si="4"/>
        <v>25.625</v>
      </c>
    </row>
    <row r="13" spans="1:21" ht="12">
      <c r="A13" s="60" t="s">
        <v>72</v>
      </c>
      <c r="B13" s="61">
        <v>10</v>
      </c>
      <c r="C13" s="62">
        <v>236</v>
      </c>
      <c r="D13" s="63">
        <v>119</v>
      </c>
      <c r="E13" s="64">
        <v>8</v>
      </c>
      <c r="F13" s="64">
        <v>102</v>
      </c>
      <c r="G13" s="65">
        <f t="shared" si="0"/>
        <v>23.6</v>
      </c>
      <c r="H13" s="66"/>
      <c r="I13" s="61">
        <v>4</v>
      </c>
      <c r="J13" s="62">
        <v>86</v>
      </c>
      <c r="K13" s="63">
        <v>42</v>
      </c>
      <c r="L13" s="64">
        <v>1</v>
      </c>
      <c r="M13" s="64">
        <v>1</v>
      </c>
      <c r="N13" s="65">
        <f t="shared" si="1"/>
        <v>21.5</v>
      </c>
      <c r="O13" s="66"/>
      <c r="P13" s="62">
        <f t="shared" si="3"/>
        <v>14</v>
      </c>
      <c r="Q13" s="67">
        <f t="shared" si="2"/>
        <v>322</v>
      </c>
      <c r="R13" s="63">
        <f t="shared" si="2"/>
        <v>161</v>
      </c>
      <c r="S13" s="64">
        <f t="shared" si="2"/>
        <v>9</v>
      </c>
      <c r="T13" s="64">
        <f t="shared" si="2"/>
        <v>103</v>
      </c>
      <c r="U13" s="65">
        <f t="shared" si="4"/>
        <v>23</v>
      </c>
    </row>
    <row r="14" spans="1:21" ht="12">
      <c r="A14" s="49" t="s">
        <v>8</v>
      </c>
      <c r="B14" s="58">
        <f>B15+B16</f>
        <v>25</v>
      </c>
      <c r="C14" s="58">
        <f>C15+C16</f>
        <v>591</v>
      </c>
      <c r="D14" s="59">
        <f>D15+D16</f>
        <v>287</v>
      </c>
      <c r="E14" s="59">
        <f>E15+E16</f>
        <v>9</v>
      </c>
      <c r="F14" s="59">
        <f>F15+F16</f>
        <v>173</v>
      </c>
      <c r="G14" s="54">
        <f t="shared" si="0"/>
        <v>23.64</v>
      </c>
      <c r="H14" s="55"/>
      <c r="I14" s="58">
        <f>I15+I16</f>
        <v>12</v>
      </c>
      <c r="J14" s="58">
        <f>J15+J16</f>
        <v>267</v>
      </c>
      <c r="K14" s="59">
        <f>K15+K16</f>
        <v>135</v>
      </c>
      <c r="L14" s="64"/>
      <c r="M14" s="59">
        <f>M15+M16</f>
        <v>17</v>
      </c>
      <c r="N14" s="54">
        <f t="shared" si="1"/>
        <v>22.25</v>
      </c>
      <c r="O14" s="55"/>
      <c r="P14" s="51">
        <f t="shared" si="3"/>
        <v>37</v>
      </c>
      <c r="Q14" s="51">
        <f t="shared" si="2"/>
        <v>858</v>
      </c>
      <c r="R14" s="52">
        <f t="shared" si="2"/>
        <v>422</v>
      </c>
      <c r="S14" s="57">
        <f t="shared" si="2"/>
        <v>9</v>
      </c>
      <c r="T14" s="57">
        <f t="shared" si="2"/>
        <v>190</v>
      </c>
      <c r="U14" s="54">
        <f t="shared" si="4"/>
        <v>23.18918918918919</v>
      </c>
    </row>
    <row r="15" spans="1:23" ht="12">
      <c r="A15" s="60" t="s">
        <v>73</v>
      </c>
      <c r="B15" s="61">
        <v>8</v>
      </c>
      <c r="C15" s="62">
        <v>193</v>
      </c>
      <c r="D15" s="63">
        <v>100</v>
      </c>
      <c r="E15" s="64">
        <v>2</v>
      </c>
      <c r="F15" s="64">
        <v>56</v>
      </c>
      <c r="G15" s="65">
        <f t="shared" si="0"/>
        <v>24.125</v>
      </c>
      <c r="H15" s="68"/>
      <c r="I15" s="61">
        <v>4</v>
      </c>
      <c r="J15" s="62">
        <v>79</v>
      </c>
      <c r="K15" s="63">
        <v>36</v>
      </c>
      <c r="L15" s="64"/>
      <c r="M15" s="64">
        <v>12</v>
      </c>
      <c r="N15" s="65">
        <f t="shared" si="1"/>
        <v>19.75</v>
      </c>
      <c r="O15" s="68"/>
      <c r="P15" s="69">
        <f t="shared" si="3"/>
        <v>12</v>
      </c>
      <c r="Q15" s="67">
        <f t="shared" si="2"/>
        <v>272</v>
      </c>
      <c r="R15" s="63">
        <f t="shared" si="2"/>
        <v>136</v>
      </c>
      <c r="S15" s="70">
        <f t="shared" si="2"/>
        <v>2</v>
      </c>
      <c r="T15" s="64">
        <f t="shared" si="2"/>
        <v>68</v>
      </c>
      <c r="U15" s="65">
        <f t="shared" si="4"/>
        <v>22.666666666666668</v>
      </c>
      <c r="W15" s="29"/>
    </row>
    <row r="16" spans="1:23" ht="12">
      <c r="A16" s="60" t="s">
        <v>74</v>
      </c>
      <c r="B16" s="61">
        <v>17</v>
      </c>
      <c r="C16" s="62">
        <v>398</v>
      </c>
      <c r="D16" s="63">
        <v>187</v>
      </c>
      <c r="E16" s="64">
        <v>7</v>
      </c>
      <c r="F16" s="64">
        <v>117</v>
      </c>
      <c r="G16" s="65">
        <f t="shared" si="0"/>
        <v>23.41176470588235</v>
      </c>
      <c r="H16" s="68"/>
      <c r="I16" s="61">
        <v>8</v>
      </c>
      <c r="J16" s="62">
        <v>188</v>
      </c>
      <c r="K16" s="63">
        <v>99</v>
      </c>
      <c r="L16" s="64"/>
      <c r="M16" s="64">
        <v>5</v>
      </c>
      <c r="N16" s="65">
        <f t="shared" si="1"/>
        <v>23.5</v>
      </c>
      <c r="O16" s="68"/>
      <c r="P16" s="69">
        <f t="shared" si="3"/>
        <v>25</v>
      </c>
      <c r="Q16" s="67">
        <f t="shared" si="2"/>
        <v>586</v>
      </c>
      <c r="R16" s="63">
        <f t="shared" si="2"/>
        <v>286</v>
      </c>
      <c r="S16" s="70">
        <f t="shared" si="2"/>
        <v>7</v>
      </c>
      <c r="T16" s="64">
        <f t="shared" si="2"/>
        <v>122</v>
      </c>
      <c r="U16" s="65">
        <f t="shared" si="4"/>
        <v>23.44</v>
      </c>
      <c r="W16" s="30"/>
    </row>
    <row r="17" spans="1:21" ht="12">
      <c r="A17" s="49" t="s">
        <v>9</v>
      </c>
      <c r="B17" s="58">
        <f>B18+B19</f>
        <v>28</v>
      </c>
      <c r="C17" s="58">
        <f>C18+C19</f>
        <v>695</v>
      </c>
      <c r="D17" s="59">
        <f>D18+D19</f>
        <v>353</v>
      </c>
      <c r="E17" s="59">
        <f>E18+E19</f>
        <v>8</v>
      </c>
      <c r="F17" s="59">
        <f>F18+F19</f>
        <v>225</v>
      </c>
      <c r="G17" s="54">
        <f t="shared" si="0"/>
        <v>24.821428571428573</v>
      </c>
      <c r="H17" s="55"/>
      <c r="I17" s="58">
        <f>I18+I19</f>
        <v>3</v>
      </c>
      <c r="J17" s="58">
        <f>J18+J19</f>
        <v>65</v>
      </c>
      <c r="K17" s="59">
        <f>K18+K19</f>
        <v>32</v>
      </c>
      <c r="L17" s="64"/>
      <c r="M17" s="59">
        <f>M18+M19</f>
        <v>0</v>
      </c>
      <c r="N17" s="54">
        <f t="shared" si="1"/>
        <v>21.666666666666668</v>
      </c>
      <c r="O17" s="55"/>
      <c r="P17" s="51">
        <f t="shared" si="3"/>
        <v>31</v>
      </c>
      <c r="Q17" s="51">
        <f t="shared" si="2"/>
        <v>760</v>
      </c>
      <c r="R17" s="52">
        <f t="shared" si="2"/>
        <v>385</v>
      </c>
      <c r="S17" s="57">
        <f t="shared" si="2"/>
        <v>8</v>
      </c>
      <c r="T17" s="57">
        <f t="shared" si="2"/>
        <v>225</v>
      </c>
      <c r="U17" s="54">
        <f t="shared" si="4"/>
        <v>24.516129032258064</v>
      </c>
    </row>
    <row r="18" spans="1:21" ht="12">
      <c r="A18" s="60" t="s">
        <v>75</v>
      </c>
      <c r="B18" s="61">
        <v>16</v>
      </c>
      <c r="C18" s="62">
        <v>398</v>
      </c>
      <c r="D18" s="63">
        <v>192</v>
      </c>
      <c r="E18" s="64">
        <v>5</v>
      </c>
      <c r="F18" s="64">
        <v>121</v>
      </c>
      <c r="G18" s="65">
        <f t="shared" si="0"/>
        <v>24.875</v>
      </c>
      <c r="H18" s="66"/>
      <c r="I18" s="61"/>
      <c r="J18" s="62"/>
      <c r="K18" s="63"/>
      <c r="L18" s="64"/>
      <c r="M18" s="64"/>
      <c r="N18" s="64"/>
      <c r="O18" s="66"/>
      <c r="P18" s="62">
        <f t="shared" si="3"/>
        <v>16</v>
      </c>
      <c r="Q18" s="67">
        <f t="shared" si="2"/>
        <v>398</v>
      </c>
      <c r="R18" s="63">
        <f t="shared" si="2"/>
        <v>192</v>
      </c>
      <c r="S18" s="64">
        <f t="shared" si="2"/>
        <v>5</v>
      </c>
      <c r="T18" s="64">
        <f t="shared" si="2"/>
        <v>121</v>
      </c>
      <c r="U18" s="65">
        <f t="shared" si="4"/>
        <v>24.875</v>
      </c>
    </row>
    <row r="19" spans="1:21" ht="12">
      <c r="A19" s="60" t="s">
        <v>76</v>
      </c>
      <c r="B19" s="61">
        <v>12</v>
      </c>
      <c r="C19" s="62">
        <v>297</v>
      </c>
      <c r="D19" s="63">
        <v>161</v>
      </c>
      <c r="E19" s="64">
        <v>3</v>
      </c>
      <c r="F19" s="64">
        <v>104</v>
      </c>
      <c r="G19" s="65">
        <f t="shared" si="0"/>
        <v>24.75</v>
      </c>
      <c r="H19" s="66"/>
      <c r="I19" s="61">
        <v>3</v>
      </c>
      <c r="J19" s="62">
        <v>65</v>
      </c>
      <c r="K19" s="63">
        <v>32</v>
      </c>
      <c r="L19" s="64">
        <v>1</v>
      </c>
      <c r="M19" s="64"/>
      <c r="N19" s="65">
        <f t="shared" si="1"/>
        <v>21.666666666666668</v>
      </c>
      <c r="O19" s="66"/>
      <c r="P19" s="62">
        <f t="shared" si="3"/>
        <v>15</v>
      </c>
      <c r="Q19" s="67">
        <f t="shared" si="2"/>
        <v>362</v>
      </c>
      <c r="R19" s="63">
        <f t="shared" si="2"/>
        <v>193</v>
      </c>
      <c r="S19" s="64">
        <f t="shared" si="2"/>
        <v>4</v>
      </c>
      <c r="T19" s="64">
        <f t="shared" si="2"/>
        <v>104</v>
      </c>
      <c r="U19" s="65">
        <f t="shared" si="4"/>
        <v>24.133333333333333</v>
      </c>
    </row>
    <row r="20" spans="1:21" ht="12">
      <c r="A20" s="49" t="s">
        <v>77</v>
      </c>
      <c r="B20" s="58">
        <v>29</v>
      </c>
      <c r="C20" s="51">
        <v>668</v>
      </c>
      <c r="D20" s="52">
        <v>304</v>
      </c>
      <c r="E20" s="53">
        <v>29</v>
      </c>
      <c r="F20" s="53">
        <v>251</v>
      </c>
      <c r="G20" s="54">
        <f t="shared" si="0"/>
        <v>23.03448275862069</v>
      </c>
      <c r="H20" s="55"/>
      <c r="I20" s="58"/>
      <c r="J20" s="51"/>
      <c r="K20" s="52"/>
      <c r="L20" s="53"/>
      <c r="M20" s="53"/>
      <c r="N20" s="54"/>
      <c r="O20" s="55"/>
      <c r="P20" s="71">
        <f t="shared" si="3"/>
        <v>29</v>
      </c>
      <c r="Q20" s="56">
        <f t="shared" si="2"/>
        <v>668</v>
      </c>
      <c r="R20" s="52">
        <f t="shared" si="2"/>
        <v>304</v>
      </c>
      <c r="S20" s="53">
        <f t="shared" si="2"/>
        <v>29</v>
      </c>
      <c r="T20" s="53">
        <f t="shared" si="2"/>
        <v>251</v>
      </c>
      <c r="U20" s="54">
        <f t="shared" si="4"/>
        <v>23.03448275862069</v>
      </c>
    </row>
    <row r="21" spans="1:21" ht="12">
      <c r="A21" s="49" t="s">
        <v>78</v>
      </c>
      <c r="B21" s="58">
        <f>B22+B23+B24</f>
        <v>34</v>
      </c>
      <c r="C21" s="58">
        <f>C22+C23+C24</f>
        <v>810</v>
      </c>
      <c r="D21" s="59">
        <f>D22+D23+D24</f>
        <v>404</v>
      </c>
      <c r="E21" s="58">
        <f>E22+E23+E24</f>
        <v>10</v>
      </c>
      <c r="F21" s="59">
        <f>F22+F23+F24</f>
        <v>59</v>
      </c>
      <c r="G21" s="54">
        <f t="shared" si="0"/>
        <v>23.823529411764707</v>
      </c>
      <c r="H21" s="55"/>
      <c r="I21" s="58">
        <f>I22+I23+I24</f>
        <v>16</v>
      </c>
      <c r="J21" s="58">
        <f>J22+J23+J24</f>
        <v>301</v>
      </c>
      <c r="K21" s="59">
        <f>K22+K23+K24</f>
        <v>135</v>
      </c>
      <c r="L21" s="59">
        <f>L22+L23+L24</f>
        <v>4</v>
      </c>
      <c r="M21" s="59">
        <f>M22+M23+M24</f>
        <v>11</v>
      </c>
      <c r="N21" s="54">
        <f>J21/I21</f>
        <v>18.8125</v>
      </c>
      <c r="O21" s="55"/>
      <c r="P21" s="51">
        <f t="shared" si="3"/>
        <v>50</v>
      </c>
      <c r="Q21" s="51">
        <f t="shared" si="2"/>
        <v>1111</v>
      </c>
      <c r="R21" s="52">
        <f t="shared" si="2"/>
        <v>539</v>
      </c>
      <c r="S21" s="57">
        <f t="shared" si="2"/>
        <v>14</v>
      </c>
      <c r="T21" s="57">
        <f t="shared" si="2"/>
        <v>70</v>
      </c>
      <c r="U21" s="54">
        <f t="shared" si="4"/>
        <v>22.22</v>
      </c>
    </row>
    <row r="22" spans="1:21" ht="12">
      <c r="A22" s="60" t="s">
        <v>79</v>
      </c>
      <c r="B22" s="61">
        <v>7</v>
      </c>
      <c r="C22" s="62">
        <v>159</v>
      </c>
      <c r="D22" s="63">
        <v>82</v>
      </c>
      <c r="E22" s="64">
        <v>1</v>
      </c>
      <c r="F22" s="64">
        <v>12</v>
      </c>
      <c r="G22" s="65">
        <f t="shared" si="0"/>
        <v>22.714285714285715</v>
      </c>
      <c r="H22" s="66"/>
      <c r="I22" s="61">
        <v>3</v>
      </c>
      <c r="J22" s="62">
        <v>45</v>
      </c>
      <c r="K22" s="63">
        <v>22</v>
      </c>
      <c r="L22" s="64"/>
      <c r="M22" s="64">
        <v>7</v>
      </c>
      <c r="N22" s="65">
        <f>J22/I22</f>
        <v>15</v>
      </c>
      <c r="O22" s="66"/>
      <c r="P22" s="62">
        <f t="shared" si="3"/>
        <v>10</v>
      </c>
      <c r="Q22" s="67">
        <f t="shared" si="2"/>
        <v>204</v>
      </c>
      <c r="R22" s="63">
        <f t="shared" si="2"/>
        <v>104</v>
      </c>
      <c r="S22" s="64">
        <f t="shared" si="2"/>
        <v>1</v>
      </c>
      <c r="T22" s="64">
        <f t="shared" si="2"/>
        <v>19</v>
      </c>
      <c r="U22" s="65">
        <f t="shared" si="4"/>
        <v>20.4</v>
      </c>
    </row>
    <row r="23" spans="1:21" ht="12">
      <c r="A23" s="60" t="s">
        <v>80</v>
      </c>
      <c r="B23" s="61">
        <v>7</v>
      </c>
      <c r="C23" s="62">
        <v>177</v>
      </c>
      <c r="D23" s="63">
        <v>94</v>
      </c>
      <c r="E23" s="64">
        <v>4</v>
      </c>
      <c r="F23" s="64">
        <v>15</v>
      </c>
      <c r="G23" s="65">
        <f t="shared" si="0"/>
        <v>25.285714285714285</v>
      </c>
      <c r="H23" s="66"/>
      <c r="I23" s="61">
        <v>3</v>
      </c>
      <c r="J23" s="62">
        <v>68</v>
      </c>
      <c r="K23" s="63">
        <v>30</v>
      </c>
      <c r="L23" s="64"/>
      <c r="M23" s="64"/>
      <c r="N23" s="65">
        <f>J23/I23</f>
        <v>22.666666666666668</v>
      </c>
      <c r="O23" s="66"/>
      <c r="P23" s="62">
        <f t="shared" si="3"/>
        <v>10</v>
      </c>
      <c r="Q23" s="67">
        <f t="shared" si="2"/>
        <v>245</v>
      </c>
      <c r="R23" s="63">
        <f t="shared" si="2"/>
        <v>124</v>
      </c>
      <c r="S23" s="64">
        <f t="shared" si="2"/>
        <v>4</v>
      </c>
      <c r="T23" s="64">
        <f t="shared" si="2"/>
        <v>15</v>
      </c>
      <c r="U23" s="65">
        <f t="shared" si="4"/>
        <v>24.5</v>
      </c>
    </row>
    <row r="24" spans="1:21" ht="12">
      <c r="A24" s="60" t="s">
        <v>81</v>
      </c>
      <c r="B24" s="61">
        <v>20</v>
      </c>
      <c r="C24" s="62">
        <v>474</v>
      </c>
      <c r="D24" s="63">
        <v>228</v>
      </c>
      <c r="E24" s="64">
        <v>5</v>
      </c>
      <c r="F24" s="64">
        <v>32</v>
      </c>
      <c r="G24" s="65">
        <f t="shared" si="0"/>
        <v>23.7</v>
      </c>
      <c r="H24" s="66"/>
      <c r="I24" s="61">
        <v>10</v>
      </c>
      <c r="J24" s="62">
        <v>188</v>
      </c>
      <c r="K24" s="63">
        <v>83</v>
      </c>
      <c r="L24" s="64">
        <v>4</v>
      </c>
      <c r="M24" s="64">
        <v>4</v>
      </c>
      <c r="N24" s="65">
        <f>J24/I24</f>
        <v>18.8</v>
      </c>
      <c r="O24" s="66"/>
      <c r="P24" s="62">
        <f t="shared" si="3"/>
        <v>30</v>
      </c>
      <c r="Q24" s="67">
        <f t="shared" si="2"/>
        <v>662</v>
      </c>
      <c r="R24" s="63">
        <f t="shared" si="2"/>
        <v>311</v>
      </c>
      <c r="S24" s="64">
        <f t="shared" si="2"/>
        <v>9</v>
      </c>
      <c r="T24" s="64">
        <f t="shared" si="2"/>
        <v>36</v>
      </c>
      <c r="U24" s="65">
        <f t="shared" si="4"/>
        <v>22.066666666666666</v>
      </c>
    </row>
    <row r="25" spans="1:21" ht="12">
      <c r="A25" s="49" t="s">
        <v>82</v>
      </c>
      <c r="B25" s="58">
        <f>B26+B27</f>
        <v>34</v>
      </c>
      <c r="C25" s="58">
        <f>C26+C27</f>
        <v>814</v>
      </c>
      <c r="D25" s="59">
        <f>D26+D27</f>
        <v>385</v>
      </c>
      <c r="E25" s="59">
        <f>E26+E27</f>
        <v>19</v>
      </c>
      <c r="F25" s="59">
        <f>F26+F27</f>
        <v>222</v>
      </c>
      <c r="G25" s="54">
        <f t="shared" si="0"/>
        <v>23.941176470588236</v>
      </c>
      <c r="H25" s="55"/>
      <c r="I25" s="58">
        <f>I26+I27</f>
        <v>8</v>
      </c>
      <c r="J25" s="58">
        <f>J26+J27</f>
        <v>176</v>
      </c>
      <c r="K25" s="59">
        <f>K26+K27</f>
        <v>87</v>
      </c>
      <c r="L25" s="59">
        <f>L26+L27</f>
        <v>1</v>
      </c>
      <c r="M25" s="59">
        <f>M26+M27</f>
        <v>7</v>
      </c>
      <c r="N25" s="54">
        <f>J25/I25</f>
        <v>22</v>
      </c>
      <c r="O25" s="55"/>
      <c r="P25" s="51">
        <f t="shared" si="3"/>
        <v>42</v>
      </c>
      <c r="Q25" s="51">
        <f t="shared" si="3"/>
        <v>990</v>
      </c>
      <c r="R25" s="52">
        <f t="shared" si="3"/>
        <v>472</v>
      </c>
      <c r="S25" s="57">
        <f t="shared" si="3"/>
        <v>20</v>
      </c>
      <c r="T25" s="57">
        <f t="shared" si="3"/>
        <v>229</v>
      </c>
      <c r="U25" s="54">
        <f t="shared" si="4"/>
        <v>23.571428571428573</v>
      </c>
    </row>
    <row r="26" spans="1:21" ht="12">
      <c r="A26" s="60" t="s">
        <v>83</v>
      </c>
      <c r="B26" s="61">
        <v>9</v>
      </c>
      <c r="C26" s="62">
        <v>223</v>
      </c>
      <c r="D26" s="63">
        <v>104</v>
      </c>
      <c r="E26" s="64">
        <v>5</v>
      </c>
      <c r="F26" s="64">
        <v>43</v>
      </c>
      <c r="G26" s="65">
        <f t="shared" si="0"/>
        <v>24.77777777777778</v>
      </c>
      <c r="H26" s="66"/>
      <c r="I26" s="61"/>
      <c r="J26" s="62"/>
      <c r="K26" s="63"/>
      <c r="L26" s="64"/>
      <c r="M26" s="64"/>
      <c r="N26" s="65"/>
      <c r="O26" s="66"/>
      <c r="P26" s="62">
        <f t="shared" si="3"/>
        <v>9</v>
      </c>
      <c r="Q26" s="67">
        <f t="shared" si="3"/>
        <v>223</v>
      </c>
      <c r="R26" s="63">
        <f t="shared" si="3"/>
        <v>104</v>
      </c>
      <c r="S26" s="64">
        <f t="shared" si="3"/>
        <v>5</v>
      </c>
      <c r="T26" s="64">
        <f t="shared" si="3"/>
        <v>43</v>
      </c>
      <c r="U26" s="65">
        <f t="shared" si="4"/>
        <v>24.77777777777778</v>
      </c>
    </row>
    <row r="27" spans="1:21" ht="12">
      <c r="A27" s="60" t="s">
        <v>84</v>
      </c>
      <c r="B27" s="61">
        <v>25</v>
      </c>
      <c r="C27" s="62">
        <v>591</v>
      </c>
      <c r="D27" s="63">
        <v>281</v>
      </c>
      <c r="E27" s="64">
        <v>14</v>
      </c>
      <c r="F27" s="64">
        <v>179</v>
      </c>
      <c r="G27" s="65">
        <f t="shared" si="0"/>
        <v>23.64</v>
      </c>
      <c r="H27" s="66"/>
      <c r="I27" s="61">
        <v>8</v>
      </c>
      <c r="J27" s="62">
        <v>176</v>
      </c>
      <c r="K27" s="63">
        <v>87</v>
      </c>
      <c r="L27" s="64">
        <v>1</v>
      </c>
      <c r="M27" s="64">
        <v>7</v>
      </c>
      <c r="N27" s="65">
        <f aca="true" t="shared" si="5" ref="N27:N34">J27/I27</f>
        <v>22</v>
      </c>
      <c r="O27" s="66"/>
      <c r="P27" s="62">
        <f t="shared" si="3"/>
        <v>33</v>
      </c>
      <c r="Q27" s="67">
        <f t="shared" si="3"/>
        <v>767</v>
      </c>
      <c r="R27" s="63">
        <f t="shared" si="3"/>
        <v>368</v>
      </c>
      <c r="S27" s="64">
        <f t="shared" si="3"/>
        <v>15</v>
      </c>
      <c r="T27" s="64">
        <f t="shared" si="3"/>
        <v>186</v>
      </c>
      <c r="U27" s="65">
        <f t="shared" si="4"/>
        <v>23.242424242424242</v>
      </c>
    </row>
    <row r="28" spans="1:21" ht="12">
      <c r="A28" s="49" t="s">
        <v>13</v>
      </c>
      <c r="B28" s="58">
        <f>B29+B30</f>
        <v>28</v>
      </c>
      <c r="C28" s="58">
        <f>C29+C30</f>
        <v>665</v>
      </c>
      <c r="D28" s="59">
        <f>D29+D30</f>
        <v>313</v>
      </c>
      <c r="E28" s="59">
        <f>E29+E30</f>
        <v>22</v>
      </c>
      <c r="F28" s="59">
        <f>F29+F30</f>
        <v>135</v>
      </c>
      <c r="G28" s="54">
        <f t="shared" si="0"/>
        <v>23.75</v>
      </c>
      <c r="H28" s="55"/>
      <c r="I28" s="58">
        <f>I29+I30</f>
        <v>10</v>
      </c>
      <c r="J28" s="58">
        <f>J29+J30</f>
        <v>199</v>
      </c>
      <c r="K28" s="59">
        <f>K29+K30</f>
        <v>92</v>
      </c>
      <c r="L28" s="59">
        <f>L29+L30</f>
        <v>1</v>
      </c>
      <c r="M28" s="59">
        <f>M29+M30</f>
        <v>5</v>
      </c>
      <c r="N28" s="54">
        <f t="shared" si="5"/>
        <v>19.9</v>
      </c>
      <c r="O28" s="55"/>
      <c r="P28" s="51">
        <f t="shared" si="3"/>
        <v>38</v>
      </c>
      <c r="Q28" s="51">
        <f t="shared" si="3"/>
        <v>864</v>
      </c>
      <c r="R28" s="52">
        <f t="shared" si="3"/>
        <v>405</v>
      </c>
      <c r="S28" s="57">
        <f t="shared" si="3"/>
        <v>23</v>
      </c>
      <c r="T28" s="57">
        <f t="shared" si="3"/>
        <v>140</v>
      </c>
      <c r="U28" s="54">
        <f t="shared" si="4"/>
        <v>22.736842105263158</v>
      </c>
    </row>
    <row r="29" spans="1:21" ht="12">
      <c r="A29" s="60" t="s">
        <v>85</v>
      </c>
      <c r="B29" s="61">
        <v>19</v>
      </c>
      <c r="C29" s="62">
        <v>438</v>
      </c>
      <c r="D29" s="63">
        <v>207</v>
      </c>
      <c r="E29" s="64">
        <v>9</v>
      </c>
      <c r="F29" s="64">
        <v>79</v>
      </c>
      <c r="G29" s="65">
        <f t="shared" si="0"/>
        <v>23.05263157894737</v>
      </c>
      <c r="H29" s="66"/>
      <c r="I29" s="61">
        <v>3</v>
      </c>
      <c r="J29" s="62">
        <v>76</v>
      </c>
      <c r="K29" s="63">
        <v>41</v>
      </c>
      <c r="L29" s="64"/>
      <c r="M29" s="64">
        <v>1</v>
      </c>
      <c r="N29" s="65">
        <f t="shared" si="5"/>
        <v>25.333333333333332</v>
      </c>
      <c r="O29" s="66"/>
      <c r="P29" s="62">
        <f t="shared" si="3"/>
        <v>22</v>
      </c>
      <c r="Q29" s="67">
        <f t="shared" si="3"/>
        <v>514</v>
      </c>
      <c r="R29" s="63">
        <f t="shared" si="3"/>
        <v>248</v>
      </c>
      <c r="S29" s="64">
        <f t="shared" si="3"/>
        <v>9</v>
      </c>
      <c r="T29" s="64">
        <f t="shared" si="3"/>
        <v>80</v>
      </c>
      <c r="U29" s="65">
        <f t="shared" si="4"/>
        <v>23.363636363636363</v>
      </c>
    </row>
    <row r="30" spans="1:21" ht="12">
      <c r="A30" s="60" t="s">
        <v>86</v>
      </c>
      <c r="B30" s="61">
        <v>9</v>
      </c>
      <c r="C30" s="62">
        <v>227</v>
      </c>
      <c r="D30" s="63">
        <v>106</v>
      </c>
      <c r="E30" s="64">
        <v>13</v>
      </c>
      <c r="F30" s="64">
        <v>56</v>
      </c>
      <c r="G30" s="65">
        <f t="shared" si="0"/>
        <v>25.22222222222222</v>
      </c>
      <c r="H30" s="66"/>
      <c r="I30" s="61">
        <v>7</v>
      </c>
      <c r="J30" s="62">
        <v>123</v>
      </c>
      <c r="K30" s="63">
        <v>51</v>
      </c>
      <c r="L30" s="64">
        <v>1</v>
      </c>
      <c r="M30" s="64">
        <v>4</v>
      </c>
      <c r="N30" s="65">
        <f t="shared" si="5"/>
        <v>17.571428571428573</v>
      </c>
      <c r="O30" s="66"/>
      <c r="P30" s="62">
        <f t="shared" si="3"/>
        <v>16</v>
      </c>
      <c r="Q30" s="67">
        <f t="shared" si="3"/>
        <v>350</v>
      </c>
      <c r="R30" s="63">
        <f t="shared" si="3"/>
        <v>157</v>
      </c>
      <c r="S30" s="64">
        <f t="shared" si="3"/>
        <v>14</v>
      </c>
      <c r="T30" s="64">
        <f t="shared" si="3"/>
        <v>60</v>
      </c>
      <c r="U30" s="65">
        <f t="shared" si="4"/>
        <v>21.875</v>
      </c>
    </row>
    <row r="31" spans="1:21" ht="12">
      <c r="A31" s="49" t="s">
        <v>14</v>
      </c>
      <c r="B31" s="58">
        <f>B32+B33</f>
        <v>41</v>
      </c>
      <c r="C31" s="58">
        <f>C32+C33</f>
        <v>1020</v>
      </c>
      <c r="D31" s="59">
        <f>D32+D33</f>
        <v>499</v>
      </c>
      <c r="E31" s="59">
        <f>E32+E33</f>
        <v>28</v>
      </c>
      <c r="F31" s="59">
        <f>F32+F33</f>
        <v>207</v>
      </c>
      <c r="G31" s="54">
        <f t="shared" si="0"/>
        <v>24.878048780487806</v>
      </c>
      <c r="H31" s="55"/>
      <c r="I31" s="58">
        <f>I32+I33</f>
        <v>13</v>
      </c>
      <c r="J31" s="58">
        <f>J32+J33</f>
        <v>291</v>
      </c>
      <c r="K31" s="59">
        <f>K32+K33</f>
        <v>138</v>
      </c>
      <c r="L31" s="59">
        <f>L32+L33</f>
        <v>1</v>
      </c>
      <c r="M31" s="59">
        <f>M32+M33</f>
        <v>6</v>
      </c>
      <c r="N31" s="54">
        <f t="shared" si="5"/>
        <v>22.384615384615383</v>
      </c>
      <c r="O31" s="55"/>
      <c r="P31" s="51">
        <f t="shared" si="3"/>
        <v>54</v>
      </c>
      <c r="Q31" s="51">
        <f t="shared" si="3"/>
        <v>1311</v>
      </c>
      <c r="R31" s="71">
        <f t="shared" si="3"/>
        <v>637</v>
      </c>
      <c r="S31" s="57">
        <f t="shared" si="3"/>
        <v>29</v>
      </c>
      <c r="T31" s="57">
        <f t="shared" si="3"/>
        <v>213</v>
      </c>
      <c r="U31" s="54">
        <f t="shared" si="4"/>
        <v>24.27777777777778</v>
      </c>
    </row>
    <row r="32" spans="1:21" ht="12">
      <c r="A32" s="72" t="s">
        <v>87</v>
      </c>
      <c r="B32" s="61">
        <v>28</v>
      </c>
      <c r="C32" s="62">
        <v>695</v>
      </c>
      <c r="D32" s="63">
        <v>338</v>
      </c>
      <c r="E32" s="64">
        <v>20</v>
      </c>
      <c r="F32" s="64">
        <v>140</v>
      </c>
      <c r="G32" s="65">
        <f t="shared" si="0"/>
        <v>24.821428571428573</v>
      </c>
      <c r="H32" s="66"/>
      <c r="I32" s="61">
        <v>5</v>
      </c>
      <c r="J32" s="62">
        <v>116</v>
      </c>
      <c r="K32" s="63">
        <v>50</v>
      </c>
      <c r="L32" s="64"/>
      <c r="M32" s="64"/>
      <c r="N32" s="65">
        <f t="shared" si="5"/>
        <v>23.2</v>
      </c>
      <c r="O32" s="66"/>
      <c r="P32" s="62">
        <f t="shared" si="3"/>
        <v>33</v>
      </c>
      <c r="Q32" s="67">
        <f t="shared" si="3"/>
        <v>811</v>
      </c>
      <c r="R32" s="63">
        <f t="shared" si="3"/>
        <v>388</v>
      </c>
      <c r="S32" s="64">
        <f t="shared" si="3"/>
        <v>20</v>
      </c>
      <c r="T32" s="64">
        <f t="shared" si="3"/>
        <v>140</v>
      </c>
      <c r="U32" s="65">
        <f t="shared" si="4"/>
        <v>24.575757575757574</v>
      </c>
    </row>
    <row r="33" spans="1:21" ht="12">
      <c r="A33" s="72" t="s">
        <v>88</v>
      </c>
      <c r="B33" s="61">
        <v>13</v>
      </c>
      <c r="C33" s="61">
        <v>325</v>
      </c>
      <c r="D33" s="63">
        <v>161</v>
      </c>
      <c r="E33" s="64">
        <v>8</v>
      </c>
      <c r="F33" s="64">
        <v>67</v>
      </c>
      <c r="G33" s="65">
        <f t="shared" si="0"/>
        <v>25</v>
      </c>
      <c r="H33" s="73"/>
      <c r="I33" s="61">
        <v>8</v>
      </c>
      <c r="J33" s="61">
        <v>175</v>
      </c>
      <c r="K33" s="63">
        <v>88</v>
      </c>
      <c r="L33" s="64">
        <v>1</v>
      </c>
      <c r="M33" s="64">
        <v>6</v>
      </c>
      <c r="N33" s="65">
        <f t="shared" si="5"/>
        <v>21.875</v>
      </c>
      <c r="O33" s="73"/>
      <c r="P33" s="61">
        <f t="shared" si="3"/>
        <v>21</v>
      </c>
      <c r="Q33" s="67">
        <f t="shared" si="3"/>
        <v>500</v>
      </c>
      <c r="R33" s="63">
        <f t="shared" si="3"/>
        <v>249</v>
      </c>
      <c r="S33" s="74">
        <f t="shared" si="3"/>
        <v>9</v>
      </c>
      <c r="T33" s="74">
        <f t="shared" si="3"/>
        <v>73</v>
      </c>
      <c r="U33" s="65">
        <f t="shared" si="4"/>
        <v>23.80952380952381</v>
      </c>
    </row>
    <row r="34" spans="1:21" ht="12">
      <c r="A34" s="75" t="s">
        <v>89</v>
      </c>
      <c r="B34" s="76">
        <f>B31+B28+B25+B21+B20+B17+B14+B10+B9</f>
        <v>291</v>
      </c>
      <c r="C34" s="76">
        <f>C31+C28+C25+C21+C20+C17+C14+C10+C9</f>
        <v>7027</v>
      </c>
      <c r="D34" s="77">
        <f>D31+D28+D25+D21+D20+D17+D14+D10+D9</f>
        <v>3424</v>
      </c>
      <c r="E34" s="77">
        <f>E31+E28+E25+E21+E20+E17+E14+E10+E9</f>
        <v>185</v>
      </c>
      <c r="F34" s="77">
        <f>F31+F28+F25+F21+F20+F17+F14+F10+F9</f>
        <v>1999</v>
      </c>
      <c r="G34" s="78">
        <f t="shared" si="0"/>
        <v>24.147766323024054</v>
      </c>
      <c r="H34" s="79"/>
      <c r="I34" s="76">
        <f>I31+I28+I25+I21+I20+I17+I14+I10+I9</f>
        <v>82</v>
      </c>
      <c r="J34" s="76">
        <f>J31+J28+J25+J21+J20+J17+J14+J10+J9</f>
        <v>1758</v>
      </c>
      <c r="K34" s="77">
        <f>K31+K28+K25+K21+K20+K17+K14+K10+K9</f>
        <v>852</v>
      </c>
      <c r="L34" s="77">
        <f>L31+L28+L25+L21+L20+L17+L14+L10+L9</f>
        <v>9</v>
      </c>
      <c r="M34" s="77">
        <f>M31+M28+M25+M21+M20+M17+M14+M10+M9</f>
        <v>66</v>
      </c>
      <c r="N34" s="78">
        <f t="shared" si="5"/>
        <v>21.4390243902439</v>
      </c>
      <c r="O34" s="79"/>
      <c r="P34" s="76">
        <f t="shared" si="3"/>
        <v>373</v>
      </c>
      <c r="Q34" s="76">
        <f t="shared" si="3"/>
        <v>8785</v>
      </c>
      <c r="R34" s="80">
        <f t="shared" si="3"/>
        <v>4276</v>
      </c>
      <c r="S34" s="77">
        <f t="shared" si="3"/>
        <v>194</v>
      </c>
      <c r="T34" s="77">
        <f t="shared" si="3"/>
        <v>2065</v>
      </c>
      <c r="U34" s="78">
        <f t="shared" si="4"/>
        <v>23.552278820375335</v>
      </c>
    </row>
    <row r="35" spans="1:21" ht="12">
      <c r="A35" s="81" t="s">
        <v>105</v>
      </c>
      <c r="B35" s="82"/>
      <c r="C35" s="83"/>
      <c r="D35" s="82"/>
      <c r="E35" s="82"/>
      <c r="F35" s="82"/>
      <c r="G35" s="82"/>
      <c r="H35" s="83"/>
      <c r="I35" s="83"/>
      <c r="J35" s="84"/>
      <c r="K35" s="84"/>
      <c r="L35" s="85"/>
      <c r="M35" s="84"/>
      <c r="N35" s="86"/>
      <c r="O35" s="82"/>
      <c r="P35" s="82"/>
      <c r="Q35" s="82"/>
      <c r="R35" s="82"/>
      <c r="S35" s="82"/>
      <c r="T35" s="82"/>
      <c r="U35" s="82"/>
    </row>
    <row r="36" spans="1:21" ht="12">
      <c r="A36" s="81" t="s">
        <v>51</v>
      </c>
      <c r="B36" s="82"/>
      <c r="C36" s="83"/>
      <c r="D36" s="82"/>
      <c r="E36" s="82"/>
      <c r="F36" s="82"/>
      <c r="G36" s="82"/>
      <c r="H36" s="83"/>
      <c r="I36" s="83"/>
      <c r="J36" s="84"/>
      <c r="K36" s="84"/>
      <c r="L36" s="85"/>
      <c r="M36" s="84"/>
      <c r="N36" s="86"/>
      <c r="O36" s="82"/>
      <c r="P36" s="82"/>
      <c r="Q36" s="82"/>
      <c r="R36" s="82"/>
      <c r="S36" s="82"/>
      <c r="T36" s="82"/>
      <c r="U36" s="82"/>
    </row>
    <row r="37" spans="1:21" ht="12">
      <c r="A37" s="87" t="s">
        <v>50</v>
      </c>
      <c r="B37" s="82"/>
      <c r="C37" s="83"/>
      <c r="D37" s="82"/>
      <c r="E37" s="82"/>
      <c r="F37" s="82"/>
      <c r="G37" s="82"/>
      <c r="H37" s="83"/>
      <c r="I37" s="83"/>
      <c r="J37" s="84"/>
      <c r="K37" s="84"/>
      <c r="L37" s="84"/>
      <c r="M37" s="84"/>
      <c r="N37" s="86"/>
      <c r="O37" s="82"/>
      <c r="P37" s="82"/>
      <c r="Q37" s="82"/>
      <c r="R37" s="82"/>
      <c r="S37" s="82"/>
      <c r="T37" s="82"/>
      <c r="U37" s="82"/>
    </row>
    <row r="38" spans="1:21" ht="12">
      <c r="A38" s="87" t="s">
        <v>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2"/>
      <c r="P38" s="82"/>
      <c r="Q38" s="82"/>
      <c r="R38" s="82"/>
      <c r="S38" s="82"/>
      <c r="T38" s="82"/>
      <c r="U38" s="82"/>
    </row>
    <row r="39" spans="1:21" s="31" customFormat="1" ht="12">
      <c r="A39" s="87" t="s">
        <v>106</v>
      </c>
      <c r="B39" s="82"/>
      <c r="C39" s="83"/>
      <c r="D39" s="83"/>
      <c r="E39" s="82"/>
      <c r="F39" s="82"/>
      <c r="G39" s="82"/>
      <c r="H39" s="83"/>
      <c r="I39" s="84"/>
      <c r="J39" s="84"/>
      <c r="K39" s="84"/>
      <c r="L39" s="86"/>
      <c r="M39" s="82"/>
      <c r="N39" s="82"/>
      <c r="O39" s="82"/>
      <c r="P39" s="82"/>
      <c r="Q39" s="82"/>
      <c r="R39" s="82"/>
      <c r="S39" s="89"/>
      <c r="T39" s="89"/>
      <c r="U39" s="89"/>
    </row>
    <row r="40" spans="1:21" s="31" customFormat="1" ht="12">
      <c r="A40" s="87"/>
      <c r="B40" s="82"/>
      <c r="C40" s="83"/>
      <c r="D40" s="83"/>
      <c r="E40" s="82"/>
      <c r="F40" s="82"/>
      <c r="G40" s="82"/>
      <c r="H40" s="83"/>
      <c r="I40" s="84"/>
      <c r="J40" s="84"/>
      <c r="K40" s="84"/>
      <c r="L40" s="86"/>
      <c r="M40" s="82"/>
      <c r="N40" s="82"/>
      <c r="O40" s="82"/>
      <c r="P40" s="82"/>
      <c r="Q40" s="82"/>
      <c r="R40" s="82"/>
      <c r="S40" s="89"/>
      <c r="T40" s="89"/>
      <c r="U40" s="89"/>
    </row>
    <row r="41" spans="1:21" s="31" customFormat="1" ht="12">
      <c r="A41" s="90"/>
      <c r="B41" s="82"/>
      <c r="C41" s="83"/>
      <c r="D41" s="83"/>
      <c r="E41" s="82"/>
      <c r="F41" s="82"/>
      <c r="G41" s="82"/>
      <c r="H41" s="83"/>
      <c r="I41" s="84"/>
      <c r="J41" s="84"/>
      <c r="K41" s="84"/>
      <c r="L41" s="86"/>
      <c r="M41" s="82"/>
      <c r="N41" s="82"/>
      <c r="O41" s="82"/>
      <c r="P41" s="82"/>
      <c r="Q41" s="82"/>
      <c r="R41" s="82"/>
      <c r="S41" s="89"/>
      <c r="T41" s="89"/>
      <c r="U41" s="89"/>
    </row>
    <row r="42" spans="15:21" ht="12">
      <c r="O42" s="18"/>
      <c r="P42" s="18"/>
      <c r="Q42" s="18"/>
      <c r="R42" s="18"/>
      <c r="S42" s="18"/>
      <c r="T42" s="18"/>
      <c r="U42" s="18"/>
    </row>
  </sheetData>
  <sheetProtection/>
  <mergeCells count="7">
    <mergeCell ref="B3:U3"/>
    <mergeCell ref="B4:G4"/>
    <mergeCell ref="I4:N4"/>
    <mergeCell ref="P4:U4"/>
    <mergeCell ref="C5:G5"/>
    <mergeCell ref="J5:N5"/>
    <mergeCell ref="Q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&amp;R400036.xls</oddHeader>
    <oddFooter>&amp;LComune di Bologna - Dipartimento Programmazione</oddFooter>
  </headerFooter>
  <ignoredErrors>
    <ignoredError sqref="B10:F10 B14:F14 B17:F17 B21:F21 B25:F25 B28:F28 B31:F31 M31 M21 M17 M10 O11:U11 O12:U12 O13:U13 O15:U15 O16:U16 O18:U18 O19:U19 O22:U22 O23:U23 O24:U24 O27:U27 O29:U29 O30:U30 O32:U32 O33:U33 O31:U31 O28:U28 O25:U25 O21:U21 O17:U17 O14:U14 O10:U10 N34:U34 H20 H33 H32 H34 H30 H29 G31:K31 H27 H26 G28:K28 H24 H23 H22 G25:M25 H19 H18 G21:K21 H16 H15 G17:K17 H13 H12 H11 G14:M14 G10:K10 G9:H9 G13 L10 G16 N14 G11 G12 N13 G20 L17 G15 G24 L21 G18 G19 N19 G27 N25 G22 G23 N24 G30 L28:N28 G26 G33 L31 G29 N30 G34 I34:M34 G32 N32 N11 N12 N10 N15 N16 N17 N27 N22 N21 N23 N29 N33 N31 B34:F34 N9:U9 N20:U20 N26:U26" unlockedFormula="1"/>
    <ignoredError sqref="D8:U8 O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2021-04-29T11:27:03Z</cp:lastPrinted>
  <dcterms:created xsi:type="dcterms:W3CDTF">2010-03-03T11:05:23Z</dcterms:created>
  <dcterms:modified xsi:type="dcterms:W3CDTF">2024-03-28T13:39:32Z</dcterms:modified>
  <cp:category/>
  <cp:version/>
  <cp:contentType/>
  <cp:contentStatus/>
</cp:coreProperties>
</file>