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1970" windowHeight="3240" tabRatio="601" activeTab="0"/>
  </bookViews>
  <sheets>
    <sheet name="Tavola" sheetId="1" r:id="rId1"/>
    <sheet name="Tavola_9_Quartieri" sheetId="2" r:id="rId2"/>
  </sheets>
  <definedNames>
    <definedName name="Anno_fine_tavola">#REF!</definedName>
    <definedName name="Anno_inizio_banca_dati">#REF!</definedName>
    <definedName name="_xlnm.Print_Area" localSheetId="0">'Tavola'!$A$1:$Z$32</definedName>
    <definedName name="_xlnm.Print_Area" localSheetId="1">'Tavola_9_Quartieri'!$A$1:$Q$32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_xlnm.Print_Titles" localSheetId="0">'Tavola'!$A:$B,'Tavola'!$1:$2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<sst xmlns="http://schemas.openxmlformats.org/spreadsheetml/2006/main" count="109" uniqueCount="87">
  <si>
    <t>Borgo Panigale</t>
  </si>
  <si>
    <t>Navile</t>
  </si>
  <si>
    <t>Porto</t>
  </si>
  <si>
    <t>Reno</t>
  </si>
  <si>
    <t>Saragozza</t>
  </si>
  <si>
    <t>Savena</t>
  </si>
  <si>
    <t xml:space="preserve">Quartieri e zone  </t>
  </si>
  <si>
    <t>2002-
2003</t>
  </si>
  <si>
    <t>2003-
2004</t>
  </si>
  <si>
    <t>2004-
2005</t>
  </si>
  <si>
    <t xml:space="preserve">   Bolognina</t>
  </si>
  <si>
    <t xml:space="preserve">   Corticella</t>
  </si>
  <si>
    <t xml:space="preserve">   Lame    </t>
  </si>
  <si>
    <t xml:space="preserve">   Marconi</t>
  </si>
  <si>
    <t xml:space="preserve">   Saffi</t>
  </si>
  <si>
    <t xml:space="preserve">   Barca</t>
  </si>
  <si>
    <t xml:space="preserve">   Santa Viola</t>
  </si>
  <si>
    <t>San Donato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</si>
  <si>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</si>
  <si>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</si>
  <si>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</si>
  <si>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</si>
  <si>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</si>
  <si>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</si>
  <si>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</si>
  <si>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 xml:space="preserve">   Costa Saragozza</t>
  </si>
  <si>
    <t xml:space="preserve">   Malpighi</t>
  </si>
  <si>
    <t xml:space="preserve">   Mazzini</t>
  </si>
  <si>
    <t xml:space="preserve">   San Ruffillo</t>
  </si>
  <si>
    <t>Bologna</t>
  </si>
  <si>
    <t xml:space="preserve">2000-
2001 </t>
  </si>
  <si>
    <t>N.B.: I dati antecedenti all'anno scolastico 2000-2001 sono disponibili solo a livello di quartiere.</t>
  </si>
  <si>
    <t xml:space="preserve">2001-
2002 </t>
  </si>
  <si>
    <t>2005-
2006</t>
  </si>
  <si>
    <t>2006-
2007</t>
  </si>
  <si>
    <t>(1)</t>
  </si>
  <si>
    <t>(1) Situazione a inizio anno scolastico fino all'a.s. 2005-2006. Dall'a.s.2006-2007 situazione al 31 dicembre.</t>
  </si>
  <si>
    <t>2007-
2008</t>
  </si>
  <si>
    <t>2008-
2009</t>
  </si>
  <si>
    <t>Iscritti alle scuole dell'infanzia statali per quartiere e zona</t>
  </si>
  <si>
    <t>2009-2010</t>
  </si>
  <si>
    <t>2010-2011</t>
  </si>
  <si>
    <t>2011-2012</t>
  </si>
  <si>
    <t>2012-2013</t>
  </si>
  <si>
    <t>2013-2014</t>
  </si>
  <si>
    <t>2014-2015</t>
  </si>
  <si>
    <t>2015-2016</t>
  </si>
  <si>
    <t>dall'anno scolastico 2000-2001 al 2015-2016</t>
  </si>
  <si>
    <t>(vecchia serie)</t>
  </si>
  <si>
    <t>Nota: Dal 7 giugno 2016 è entrata ufficialmente in vigore la nuova articolazione amministrativa che ha portato a una riduzione delle circoscrizioni (quartieri) da 9 a 6.</t>
  </si>
  <si>
    <t>Quartiere </t>
  </si>
  <si>
    <t>Zona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</si>
  <si>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</si>
  <si>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</si>
  <si>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</si>
  <si>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</si>
  <si>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</si>
  <si>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</si>
  <si>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</si>
  <si>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</si>
  <si>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</si>
  <si>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</si>
  <si>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</si>
  <si>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</si>
  <si>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</si>
  <si>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</si>
  <si>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</si>
  <si>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</si>
  <si>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</si>
  <si>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</si>
  <si>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</si>
  <si>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</si>
  <si>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</si>
  <si>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</si>
  <si>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</si>
  <si>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>2016-2017</t>
  </si>
  <si>
    <t>2017-2018</t>
  </si>
  <si>
    <t>2018-2019</t>
  </si>
  <si>
    <t>2019-2020</t>
  </si>
  <si>
    <t>2020-2021</t>
  </si>
  <si>
    <t>(1) Situazione a inizio anno scolastico fino all'a.s. 2005/06. Dall'a.s.2006/07 situazione al 31 dicembre.</t>
  </si>
  <si>
    <t>N.B.: I dati antecedenti all'anno scolastico 2000/01 sono disponibili solo a livello di quartiere.</t>
  </si>
  <si>
    <t>Fonte: Comune di Bologna - Area educazione istruzione e nuove generazioni</t>
  </si>
  <si>
    <t>2021-2022</t>
  </si>
  <si>
    <t>2022-2023</t>
  </si>
  <si>
    <t>dall'anno scolastico 2000-2001 al 2023-2024</t>
  </si>
  <si>
    <t>2023-2024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</si>
</sst>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&quot;L.&quot;0"/>
    <numFmt numFmtId="198" formatCode="#,##0.0"/>
    <numFmt numFmtId="199" formatCode="0.0"/>
  </numFmts>
  <fonts count="58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b/>
      <sz val="8"/>
      <name val="Helvetica-Narrow"/>
      <family val="0"/>
    </font>
    <font>
      <sz val="9"/>
      <color indexed="10"/>
      <name val="Helvetica-Narrow"/>
      <family val="0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5" fillId="28" borderId="1" applyNumberFormat="0" applyAlignment="0" applyProtection="0"/>
    <xf numFmtId="4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7" fillId="20" borderId="7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44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51" applyFont="1" applyFill="1" applyBorder="1">
      <alignment/>
      <protection/>
    </xf>
    <xf numFmtId="3" fontId="15" fillId="0" borderId="0" xfId="44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wrapText="1"/>
      <protection locked="0"/>
    </xf>
    <xf numFmtId="3" fontId="17" fillId="0" borderId="0" xfId="44" applyNumberFormat="1" applyFont="1" applyBorder="1" applyAlignment="1" applyProtection="1">
      <alignment/>
      <protection locked="0"/>
    </xf>
    <xf numFmtId="0" fontId="15" fillId="0" borderId="0" xfId="44" applyFont="1" applyBorder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8" fillId="0" borderId="0" xfId="0" applyFont="1" applyBorder="1" applyAlignment="1" applyProtection="1" quotePrefix="1">
      <alignment horizontal="right"/>
      <protection/>
    </xf>
    <xf numFmtId="3" fontId="16" fillId="0" borderId="12" xfId="0" applyNumberFormat="1" applyFont="1" applyBorder="1" applyAlignment="1" applyProtection="1">
      <alignment vertical="top"/>
      <protection/>
    </xf>
    <xf numFmtId="1" fontId="16" fillId="0" borderId="12" xfId="0" applyNumberFormat="1" applyFont="1" applyBorder="1" applyAlignment="1" applyProtection="1">
      <alignment horizontal="right" vertical="center" wrapText="1"/>
      <protection/>
    </xf>
    <xf numFmtId="1" fontId="16" fillId="0" borderId="12" xfId="0" applyNumberFormat="1" applyFont="1" applyBorder="1" applyAlignment="1" applyProtection="1">
      <alignment horizontal="right" vertical="center" wrapText="1"/>
      <protection locked="0"/>
    </xf>
    <xf numFmtId="3" fontId="18" fillId="0" borderId="0" xfId="0" applyNumberFormat="1" applyFont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 locked="0"/>
    </xf>
    <xf numFmtId="0" fontId="19" fillId="0" borderId="0" xfId="51" applyFont="1" applyFill="1" applyBorder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3" fontId="18" fillId="0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/>
      <protection/>
    </xf>
    <xf numFmtId="3" fontId="18" fillId="0" borderId="13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3" fontId="16" fillId="0" borderId="0" xfId="0" applyNumberFormat="1" applyFont="1" applyFill="1" applyAlignment="1" applyProtection="1">
      <alignment/>
      <protection/>
    </xf>
    <xf numFmtId="0" fontId="57" fillId="0" borderId="0" xfId="0" applyFont="1" applyAlignment="1">
      <alignment/>
    </xf>
    <xf numFmtId="0" fontId="13" fillId="0" borderId="0" xfId="0" applyFont="1" applyAlignment="1">
      <alignment/>
    </xf>
    <xf numFmtId="3" fontId="17" fillId="0" borderId="13" xfId="44" applyNumberFormat="1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2" fillId="0" borderId="0" xfId="50" applyFont="1">
      <alignment/>
      <protection/>
    </xf>
    <xf numFmtId="0" fontId="18" fillId="0" borderId="13" xfId="0" applyFont="1" applyBorder="1" applyAlignment="1" applyProtection="1">
      <alignment vertical="center"/>
      <protection/>
    </xf>
    <xf numFmtId="3" fontId="18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3" fontId="22" fillId="0" borderId="0" xfId="50" applyNumberFormat="1" applyFont="1">
      <alignment/>
      <protection/>
    </xf>
    <xf numFmtId="3" fontId="18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Neutrale" xfId="49"/>
    <cellStyle name="Normale_2_1_19" xfId="50"/>
    <cellStyle name="Normale_Tavola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0"/>
  <sheetViews>
    <sheetView tabSelected="1" zoomScalePageLayoutView="0" workbookViewId="0" topLeftCell="A1">
      <selection activeCell="E18" sqref="E18"/>
    </sheetView>
  </sheetViews>
  <sheetFormatPr defaultColWidth="10.875" defaultRowHeight="12"/>
  <cols>
    <col min="1" max="2" width="20.875" style="2" customWidth="1"/>
    <col min="3" max="4" width="7.875" style="2" customWidth="1"/>
    <col min="5" max="5" width="7.125" style="2" customWidth="1"/>
    <col min="6" max="8" width="6.625" style="2" customWidth="1"/>
    <col min="9" max="9" width="6.625" style="3" customWidth="1"/>
    <col min="10" max="10" width="6.625" style="11" customWidth="1"/>
    <col min="11" max="26" width="6.625" style="3" customWidth="1"/>
    <col min="27" max="16384" width="10.875" style="3" customWidth="1"/>
  </cols>
  <sheetData>
    <row r="1" spans="1:26" ht="15" customHeight="1">
      <c r="A1" s="16" t="s">
        <v>39</v>
      </c>
      <c r="B1" s="16"/>
      <c r="C1" s="16"/>
      <c r="D1" s="16"/>
      <c r="E1" s="16"/>
      <c r="F1" s="17"/>
      <c r="G1" s="17"/>
      <c r="H1" s="17"/>
      <c r="I1" s="18"/>
      <c r="J1" s="1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53" s="4" customFormat="1" ht="15" customHeight="1">
      <c r="A2" s="52" t="s">
        <v>85</v>
      </c>
      <c r="B2" s="52"/>
      <c r="C2" s="20"/>
      <c r="D2" s="20"/>
      <c r="E2" s="20"/>
      <c r="F2" s="21"/>
      <c r="G2" s="22"/>
      <c r="H2" s="21"/>
      <c r="I2" s="23"/>
      <c r="J2" s="24"/>
      <c r="K2" s="23"/>
      <c r="L2" s="25" t="s">
        <v>35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6" customFormat="1" ht="24.75" customHeight="1">
      <c r="A3" s="53" t="s">
        <v>50</v>
      </c>
      <c r="B3" s="53" t="s">
        <v>51</v>
      </c>
      <c r="C3" s="28" t="s">
        <v>86</v>
      </c>
      <c r="D3" s="28" t="s">
        <v>84</v>
      </c>
      <c r="E3" s="28" t="s">
        <v>83</v>
      </c>
      <c r="F3" s="28" t="s">
        <v>79</v>
      </c>
      <c r="G3" s="28" t="s">
        <v>78</v>
      </c>
      <c r="H3" s="28" t="s">
        <v>77</v>
      </c>
      <c r="I3" s="28" t="s">
        <v>76</v>
      </c>
      <c r="J3" s="28" t="s">
        <v>75</v>
      </c>
      <c r="K3" s="28" t="s">
        <v>46</v>
      </c>
      <c r="L3" s="28" t="s">
        <v>45</v>
      </c>
      <c r="M3" s="28" t="s">
        <v>44</v>
      </c>
      <c r="N3" s="28" t="s">
        <v>43</v>
      </c>
      <c r="O3" s="28" t="s">
        <v>42</v>
      </c>
      <c r="P3" s="28" t="s">
        <v>41</v>
      </c>
      <c r="Q3" s="28" t="s">
        <v>40</v>
      </c>
      <c r="R3" s="28" t="s">
        <v>38</v>
      </c>
      <c r="S3" s="28" t="s">
        <v>37</v>
      </c>
      <c r="T3" s="28" t="s">
        <v>34</v>
      </c>
      <c r="U3" s="28" t="s">
        <v>33</v>
      </c>
      <c r="V3" s="28" t="s">
        <v>9</v>
      </c>
      <c r="W3" s="28" t="s">
        <v>8</v>
      </c>
      <c r="X3" s="28" t="s">
        <v>7</v>
      </c>
      <c r="Y3" s="27" t="s">
        <v>32</v>
      </c>
      <c r="Z3" s="27" t="s">
        <v>30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7" customFormat="1" ht="12" customHeight="1">
      <c r="A4" s="54" t="s">
        <v>52</v>
      </c>
      <c r="B4" s="54"/>
      <c r="C4" s="60">
        <f aca="true" t="shared" si="0" ref="C4:Z4">SUM(C5:C7)</f>
        <v>134</v>
      </c>
      <c r="D4" s="60">
        <f t="shared" si="0"/>
        <v>142</v>
      </c>
      <c r="E4" s="60">
        <f t="shared" si="0"/>
        <v>134</v>
      </c>
      <c r="F4" s="60">
        <f t="shared" si="0"/>
        <v>137</v>
      </c>
      <c r="G4" s="60">
        <f t="shared" si="0"/>
        <v>147</v>
      </c>
      <c r="H4" s="60">
        <f t="shared" si="0"/>
        <v>149</v>
      </c>
      <c r="I4" s="60">
        <f t="shared" si="0"/>
        <v>150</v>
      </c>
      <c r="J4" s="60">
        <f t="shared" si="0"/>
        <v>136</v>
      </c>
      <c r="K4" s="60">
        <f t="shared" si="0"/>
        <v>144</v>
      </c>
      <c r="L4" s="60">
        <f t="shared" si="0"/>
        <v>148</v>
      </c>
      <c r="M4" s="60">
        <f t="shared" si="0"/>
        <v>96</v>
      </c>
      <c r="N4" s="60">
        <f t="shared" si="0"/>
        <v>45</v>
      </c>
      <c r="O4" s="60">
        <f t="shared" si="0"/>
        <v>48</v>
      </c>
      <c r="P4" s="60">
        <f t="shared" si="0"/>
        <v>48</v>
      </c>
      <c r="Q4" s="60">
        <f t="shared" si="0"/>
        <v>50</v>
      </c>
      <c r="R4" s="60">
        <f t="shared" si="0"/>
        <v>49</v>
      </c>
      <c r="S4" s="60">
        <f t="shared" si="0"/>
        <v>49</v>
      </c>
      <c r="T4" s="60">
        <f t="shared" si="0"/>
        <v>50</v>
      </c>
      <c r="U4" s="60">
        <f t="shared" si="0"/>
        <v>50</v>
      </c>
      <c r="V4" s="60">
        <f t="shared" si="0"/>
        <v>26</v>
      </c>
      <c r="W4" s="60">
        <f t="shared" si="0"/>
        <v>0</v>
      </c>
      <c r="X4" s="60">
        <f t="shared" si="0"/>
        <v>0</v>
      </c>
      <c r="Y4" s="60">
        <f t="shared" si="0"/>
        <v>0</v>
      </c>
      <c r="Z4" s="60">
        <f t="shared" si="0"/>
        <v>0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8" customFormat="1" ht="12" customHeight="1">
      <c r="A5" s="55"/>
      <c r="B5" s="17" t="s">
        <v>53</v>
      </c>
      <c r="C5" s="15">
        <v>91</v>
      </c>
      <c r="D5" s="15">
        <v>95</v>
      </c>
      <c r="E5" s="15">
        <v>87</v>
      </c>
      <c r="F5" s="15">
        <v>90</v>
      </c>
      <c r="G5" s="15">
        <v>100</v>
      </c>
      <c r="H5" s="15">
        <v>99</v>
      </c>
      <c r="I5" s="15">
        <v>100</v>
      </c>
      <c r="J5" s="15">
        <v>86</v>
      </c>
      <c r="K5" s="15">
        <v>94</v>
      </c>
      <c r="L5" s="15">
        <v>99</v>
      </c>
      <c r="M5" s="15">
        <v>46</v>
      </c>
      <c r="N5" s="15">
        <v>45</v>
      </c>
      <c r="O5" s="15">
        <v>48</v>
      </c>
      <c r="P5" s="15">
        <v>48</v>
      </c>
      <c r="Q5" s="39">
        <v>50</v>
      </c>
      <c r="R5" s="39">
        <v>49</v>
      </c>
      <c r="S5" s="39">
        <v>49</v>
      </c>
      <c r="T5" s="39">
        <v>50</v>
      </c>
      <c r="U5" s="39">
        <v>50</v>
      </c>
      <c r="V5" s="38">
        <v>26</v>
      </c>
      <c r="W5" s="36"/>
      <c r="X5" s="36"/>
      <c r="Y5" s="36"/>
      <c r="Z5" s="36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9" customFormat="1" ht="12" customHeight="1">
      <c r="A6" s="56"/>
      <c r="B6" s="17" t="s">
        <v>54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9" customFormat="1" ht="12" customHeight="1">
      <c r="A7" s="56"/>
      <c r="B7" s="17" t="s">
        <v>55</v>
      </c>
      <c r="C7" s="61">
        <v>43</v>
      </c>
      <c r="D7" s="61">
        <v>47</v>
      </c>
      <c r="E7" s="61">
        <v>47</v>
      </c>
      <c r="F7" s="15">
        <v>47</v>
      </c>
      <c r="G7" s="15">
        <v>47</v>
      </c>
      <c r="H7" s="15">
        <v>50</v>
      </c>
      <c r="I7" s="15">
        <v>50</v>
      </c>
      <c r="J7" s="15">
        <v>50</v>
      </c>
      <c r="K7" s="15">
        <v>50</v>
      </c>
      <c r="L7" s="15">
        <v>49</v>
      </c>
      <c r="M7" s="15">
        <v>50</v>
      </c>
      <c r="N7" s="39"/>
      <c r="O7" s="39"/>
      <c r="P7" s="39"/>
      <c r="Q7" s="39"/>
      <c r="R7" s="39"/>
      <c r="S7" s="39"/>
      <c r="T7" s="39"/>
      <c r="U7" s="39"/>
      <c r="V7" s="38"/>
      <c r="W7" s="36"/>
      <c r="X7" s="36"/>
      <c r="Y7" s="36"/>
      <c r="Z7" s="36"/>
      <c r="AA7" s="13"/>
      <c r="AB7" s="13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9" customFormat="1" ht="12" customHeight="1">
      <c r="A8" s="57" t="s">
        <v>1</v>
      </c>
      <c r="B8" s="57"/>
      <c r="C8" s="29">
        <f aca="true" t="shared" si="1" ref="C8:Z8">SUM(C9:C11)</f>
        <v>401</v>
      </c>
      <c r="D8" s="29">
        <f t="shared" si="1"/>
        <v>411</v>
      </c>
      <c r="E8" s="29">
        <f t="shared" si="1"/>
        <v>406</v>
      </c>
      <c r="F8" s="29">
        <f t="shared" si="1"/>
        <v>396</v>
      </c>
      <c r="G8" s="29">
        <f t="shared" si="1"/>
        <v>416</v>
      </c>
      <c r="H8" s="29">
        <f t="shared" si="1"/>
        <v>422</v>
      </c>
      <c r="I8" s="29">
        <f t="shared" si="1"/>
        <v>418</v>
      </c>
      <c r="J8" s="29">
        <f t="shared" si="1"/>
        <v>421</v>
      </c>
      <c r="K8" s="29">
        <f t="shared" si="1"/>
        <v>414</v>
      </c>
      <c r="L8" s="29">
        <f t="shared" si="1"/>
        <v>424</v>
      </c>
      <c r="M8" s="29">
        <f t="shared" si="1"/>
        <v>382</v>
      </c>
      <c r="N8" s="29">
        <f t="shared" si="1"/>
        <v>265</v>
      </c>
      <c r="O8" s="29">
        <f t="shared" si="1"/>
        <v>252</v>
      </c>
      <c r="P8" s="29">
        <f t="shared" si="1"/>
        <v>229</v>
      </c>
      <c r="Q8" s="29">
        <f t="shared" si="1"/>
        <v>213</v>
      </c>
      <c r="R8" s="29">
        <f t="shared" si="1"/>
        <v>222</v>
      </c>
      <c r="S8" s="29">
        <f t="shared" si="1"/>
        <v>217</v>
      </c>
      <c r="T8" s="29">
        <f t="shared" si="1"/>
        <v>223</v>
      </c>
      <c r="U8" s="29">
        <f t="shared" si="1"/>
        <v>226</v>
      </c>
      <c r="V8" s="29">
        <f t="shared" si="1"/>
        <v>167</v>
      </c>
      <c r="W8" s="29">
        <f t="shared" si="1"/>
        <v>150</v>
      </c>
      <c r="X8" s="29">
        <f t="shared" si="1"/>
        <v>146</v>
      </c>
      <c r="Y8" s="29">
        <f t="shared" si="1"/>
        <v>97</v>
      </c>
      <c r="Z8" s="29">
        <f t="shared" si="1"/>
        <v>76</v>
      </c>
      <c r="AA8" s="13"/>
      <c r="AB8" s="13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s="8" customFormat="1" ht="12" customHeight="1">
      <c r="A9" s="55"/>
      <c r="B9" s="17" t="s">
        <v>56</v>
      </c>
      <c r="C9" s="15">
        <v>221</v>
      </c>
      <c r="D9" s="15">
        <v>234</v>
      </c>
      <c r="E9" s="15">
        <v>230</v>
      </c>
      <c r="F9" s="15">
        <v>226</v>
      </c>
      <c r="G9" s="15">
        <v>231</v>
      </c>
      <c r="H9" s="15">
        <v>233</v>
      </c>
      <c r="I9" s="15">
        <v>230</v>
      </c>
      <c r="J9" s="15">
        <v>231</v>
      </c>
      <c r="K9" s="15">
        <v>224</v>
      </c>
      <c r="L9" s="15">
        <v>228</v>
      </c>
      <c r="M9" s="15">
        <v>231</v>
      </c>
      <c r="N9" s="15">
        <v>114</v>
      </c>
      <c r="O9" s="15">
        <v>107</v>
      </c>
      <c r="P9" s="15">
        <v>134</v>
      </c>
      <c r="Q9" s="39">
        <v>118</v>
      </c>
      <c r="R9" s="39">
        <v>117</v>
      </c>
      <c r="S9" s="39">
        <v>117</v>
      </c>
      <c r="T9" s="39">
        <v>118</v>
      </c>
      <c r="U9" s="39">
        <f>53+63</f>
        <v>116</v>
      </c>
      <c r="V9" s="38">
        <v>56</v>
      </c>
      <c r="W9" s="36">
        <v>50</v>
      </c>
      <c r="X9" s="36">
        <v>50</v>
      </c>
      <c r="Y9" s="37">
        <v>50</v>
      </c>
      <c r="Z9" s="36"/>
      <c r="AA9" s="13"/>
      <c r="AB9" s="13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s="9" customFormat="1" ht="12" customHeight="1">
      <c r="A10" s="56"/>
      <c r="B10" s="17" t="s">
        <v>57</v>
      </c>
      <c r="C10" s="15">
        <v>94</v>
      </c>
      <c r="D10" s="15">
        <v>94</v>
      </c>
      <c r="E10" s="15">
        <v>94</v>
      </c>
      <c r="F10" s="15">
        <v>96</v>
      </c>
      <c r="G10" s="15">
        <v>99</v>
      </c>
      <c r="H10" s="15">
        <v>98</v>
      </c>
      <c r="I10" s="15">
        <v>99</v>
      </c>
      <c r="J10" s="15">
        <v>100</v>
      </c>
      <c r="K10" s="15">
        <v>99</v>
      </c>
      <c r="L10" s="15">
        <v>104</v>
      </c>
      <c r="M10" s="15">
        <v>104</v>
      </c>
      <c r="N10" s="15">
        <v>103</v>
      </c>
      <c r="O10" s="15">
        <v>97</v>
      </c>
      <c r="P10" s="15">
        <v>95</v>
      </c>
      <c r="Q10" s="39">
        <v>95</v>
      </c>
      <c r="R10" s="39">
        <v>105</v>
      </c>
      <c r="S10" s="39">
        <v>100</v>
      </c>
      <c r="T10" s="39">
        <v>105</v>
      </c>
      <c r="U10" s="39">
        <f>56+54</f>
        <v>110</v>
      </c>
      <c r="V10" s="38">
        <v>111</v>
      </c>
      <c r="W10" s="36">
        <v>100</v>
      </c>
      <c r="X10" s="36">
        <v>96</v>
      </c>
      <c r="Y10" s="36">
        <v>47</v>
      </c>
      <c r="Z10" s="36">
        <v>76</v>
      </c>
      <c r="AA10" s="14"/>
      <c r="AB10" s="1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s="9" customFormat="1" ht="12" customHeight="1">
      <c r="A11" s="56"/>
      <c r="B11" s="17" t="s">
        <v>58</v>
      </c>
      <c r="C11" s="15">
        <v>86</v>
      </c>
      <c r="D11" s="15">
        <v>83</v>
      </c>
      <c r="E11" s="15">
        <v>82</v>
      </c>
      <c r="F11" s="15">
        <v>74</v>
      </c>
      <c r="G11" s="15">
        <v>86</v>
      </c>
      <c r="H11" s="15">
        <v>91</v>
      </c>
      <c r="I11" s="15">
        <v>89</v>
      </c>
      <c r="J11" s="15">
        <v>90</v>
      </c>
      <c r="K11" s="15">
        <v>91</v>
      </c>
      <c r="L11" s="15">
        <v>92</v>
      </c>
      <c r="M11" s="15">
        <v>47</v>
      </c>
      <c r="N11" s="39">
        <v>48</v>
      </c>
      <c r="O11" s="39">
        <v>48</v>
      </c>
      <c r="P11" s="39"/>
      <c r="Q11" s="39"/>
      <c r="R11" s="39"/>
      <c r="S11" s="39"/>
      <c r="T11" s="39"/>
      <c r="U11" s="39"/>
      <c r="V11" s="38"/>
      <c r="W11" s="36"/>
      <c r="X11" s="36"/>
      <c r="Y11" s="36"/>
      <c r="Z11" s="36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8" customFormat="1" ht="12" customHeight="1">
      <c r="A12" s="57" t="s">
        <v>59</v>
      </c>
      <c r="B12" s="57"/>
      <c r="C12" s="29">
        <f aca="true" t="shared" si="2" ref="C12:Z12">SUM(C13:C16)</f>
        <v>172</v>
      </c>
      <c r="D12" s="29">
        <f t="shared" si="2"/>
        <v>164</v>
      </c>
      <c r="E12" s="29">
        <f t="shared" si="2"/>
        <v>162</v>
      </c>
      <c r="F12" s="29">
        <f t="shared" si="2"/>
        <v>175</v>
      </c>
      <c r="G12" s="29">
        <f t="shared" si="2"/>
        <v>183</v>
      </c>
      <c r="H12" s="29">
        <f t="shared" si="2"/>
        <v>193</v>
      </c>
      <c r="I12" s="29">
        <f t="shared" si="2"/>
        <v>191</v>
      </c>
      <c r="J12" s="29">
        <f t="shared" si="2"/>
        <v>194</v>
      </c>
      <c r="K12" s="29">
        <f t="shared" si="2"/>
        <v>189</v>
      </c>
      <c r="L12" s="29">
        <f t="shared" si="2"/>
        <v>193</v>
      </c>
      <c r="M12" s="29">
        <f t="shared" si="2"/>
        <v>200</v>
      </c>
      <c r="N12" s="29">
        <f t="shared" si="2"/>
        <v>123</v>
      </c>
      <c r="O12" s="29">
        <f t="shared" si="2"/>
        <v>125</v>
      </c>
      <c r="P12" s="29">
        <f t="shared" si="2"/>
        <v>123</v>
      </c>
      <c r="Q12" s="29">
        <f t="shared" si="2"/>
        <v>119</v>
      </c>
      <c r="R12" s="29">
        <f t="shared" si="2"/>
        <v>113</v>
      </c>
      <c r="S12" s="29">
        <f t="shared" si="2"/>
        <v>112</v>
      </c>
      <c r="T12" s="29">
        <f t="shared" si="2"/>
        <v>116</v>
      </c>
      <c r="U12" s="29">
        <f t="shared" si="2"/>
        <v>120</v>
      </c>
      <c r="V12" s="29">
        <f t="shared" si="2"/>
        <v>107</v>
      </c>
      <c r="W12" s="29">
        <f t="shared" si="2"/>
        <v>103</v>
      </c>
      <c r="X12" s="29">
        <f t="shared" si="2"/>
        <v>98</v>
      </c>
      <c r="Y12" s="29">
        <f t="shared" si="2"/>
        <v>82</v>
      </c>
      <c r="Z12" s="29">
        <f t="shared" si="2"/>
        <v>82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9" customFormat="1" ht="12" customHeight="1">
      <c r="A13" s="56"/>
      <c r="B13" s="17" t="s">
        <v>60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3"/>
      <c r="O13" s="23"/>
      <c r="P13" s="23"/>
      <c r="Q13" s="23"/>
      <c r="R13" s="23"/>
      <c r="S13" s="23"/>
      <c r="T13" s="23"/>
      <c r="U13" s="23"/>
      <c r="V13" s="24"/>
      <c r="W13" s="36"/>
      <c r="X13" s="36"/>
      <c r="Y13" s="36"/>
      <c r="Z13" s="36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9" customFormat="1" ht="12" customHeight="1">
      <c r="A14" s="56"/>
      <c r="B14" s="17" t="s">
        <v>61</v>
      </c>
      <c r="C14" s="15">
        <v>42</v>
      </c>
      <c r="D14" s="15">
        <v>41</v>
      </c>
      <c r="E14" s="15">
        <v>37</v>
      </c>
      <c r="F14" s="15">
        <v>44</v>
      </c>
      <c r="G14" s="15">
        <v>48</v>
      </c>
      <c r="H14" s="15">
        <v>48</v>
      </c>
      <c r="I14" s="15">
        <v>49</v>
      </c>
      <c r="J14" s="15">
        <v>49</v>
      </c>
      <c r="K14" s="15">
        <v>48</v>
      </c>
      <c r="L14" s="15">
        <v>50</v>
      </c>
      <c r="M14" s="15">
        <v>50</v>
      </c>
      <c r="N14" s="15">
        <v>49</v>
      </c>
      <c r="O14" s="15">
        <v>50</v>
      </c>
      <c r="P14" s="15">
        <v>50</v>
      </c>
      <c r="Q14" s="23">
        <v>50</v>
      </c>
      <c r="R14" s="23">
        <v>41</v>
      </c>
      <c r="S14" s="23">
        <v>41</v>
      </c>
      <c r="T14" s="23">
        <v>42</v>
      </c>
      <c r="U14" s="23">
        <v>45</v>
      </c>
      <c r="V14" s="24">
        <v>45</v>
      </c>
      <c r="W14" s="36">
        <v>43</v>
      </c>
      <c r="X14" s="36">
        <v>48</v>
      </c>
      <c r="Y14" s="36">
        <v>45</v>
      </c>
      <c r="Z14" s="36">
        <v>50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8" customFormat="1" ht="12" customHeight="1">
      <c r="A15" s="55"/>
      <c r="B15" s="17" t="s">
        <v>62</v>
      </c>
      <c r="C15" s="15">
        <v>130</v>
      </c>
      <c r="D15" s="15">
        <v>123</v>
      </c>
      <c r="E15" s="15">
        <v>125</v>
      </c>
      <c r="F15" s="15">
        <v>131</v>
      </c>
      <c r="G15" s="15">
        <v>135</v>
      </c>
      <c r="H15" s="15">
        <v>145</v>
      </c>
      <c r="I15" s="15">
        <v>142</v>
      </c>
      <c r="J15" s="15">
        <v>145</v>
      </c>
      <c r="K15" s="15">
        <v>141</v>
      </c>
      <c r="L15" s="15">
        <v>143</v>
      </c>
      <c r="M15" s="15">
        <v>150</v>
      </c>
      <c r="N15" s="15">
        <v>74</v>
      </c>
      <c r="O15" s="15">
        <v>75</v>
      </c>
      <c r="P15" s="15">
        <v>73</v>
      </c>
      <c r="Q15" s="23">
        <v>69</v>
      </c>
      <c r="R15" s="23">
        <v>72</v>
      </c>
      <c r="S15" s="23">
        <v>71</v>
      </c>
      <c r="T15" s="23">
        <v>74</v>
      </c>
      <c r="U15" s="23">
        <v>75</v>
      </c>
      <c r="V15" s="24">
        <v>62</v>
      </c>
      <c r="W15" s="36">
        <v>60</v>
      </c>
      <c r="X15" s="36">
        <v>50</v>
      </c>
      <c r="Y15" s="36">
        <v>37</v>
      </c>
      <c r="Z15" s="36">
        <v>32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8" customFormat="1" ht="12" customHeight="1">
      <c r="A16" s="55"/>
      <c r="B16" s="17" t="s">
        <v>63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3"/>
      <c r="O16" s="23"/>
      <c r="P16" s="23"/>
      <c r="Q16" s="23"/>
      <c r="R16" s="23"/>
      <c r="S16" s="23"/>
      <c r="T16" s="23"/>
      <c r="U16" s="23"/>
      <c r="V16" s="24"/>
      <c r="W16" s="36"/>
      <c r="X16" s="36"/>
      <c r="Y16" s="36"/>
      <c r="Z16" s="36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9" customFormat="1" ht="12" customHeight="1">
      <c r="A17" s="54" t="s">
        <v>64</v>
      </c>
      <c r="B17" s="54"/>
      <c r="C17" s="60">
        <f aca="true" t="shared" si="3" ref="C17:Z17">SUM(C18:C19)</f>
        <v>493</v>
      </c>
      <c r="D17" s="60">
        <f t="shared" si="3"/>
        <v>539</v>
      </c>
      <c r="E17" s="60">
        <f t="shared" si="3"/>
        <v>504</v>
      </c>
      <c r="F17" s="60">
        <f t="shared" si="3"/>
        <v>548</v>
      </c>
      <c r="G17" s="60">
        <f t="shared" si="3"/>
        <v>563</v>
      </c>
      <c r="H17" s="60">
        <f t="shared" si="3"/>
        <v>577</v>
      </c>
      <c r="I17" s="60">
        <f t="shared" si="3"/>
        <v>590</v>
      </c>
      <c r="J17" s="60">
        <f t="shared" si="3"/>
        <v>594</v>
      </c>
      <c r="K17" s="60">
        <f t="shared" si="3"/>
        <v>586</v>
      </c>
      <c r="L17" s="60">
        <f t="shared" si="3"/>
        <v>604</v>
      </c>
      <c r="M17" s="60">
        <f t="shared" si="3"/>
        <v>606</v>
      </c>
      <c r="N17" s="60">
        <f t="shared" si="3"/>
        <v>614</v>
      </c>
      <c r="O17" s="60">
        <f t="shared" si="3"/>
        <v>583</v>
      </c>
      <c r="P17" s="60">
        <f t="shared" si="3"/>
        <v>522</v>
      </c>
      <c r="Q17" s="60">
        <f t="shared" si="3"/>
        <v>518</v>
      </c>
      <c r="R17" s="60">
        <f t="shared" si="3"/>
        <v>496</v>
      </c>
      <c r="S17" s="60">
        <f t="shared" si="3"/>
        <v>501</v>
      </c>
      <c r="T17" s="60">
        <f t="shared" si="3"/>
        <v>505</v>
      </c>
      <c r="U17" s="60">
        <f t="shared" si="3"/>
        <v>512</v>
      </c>
      <c r="V17" s="60">
        <f t="shared" si="3"/>
        <v>475</v>
      </c>
      <c r="W17" s="60">
        <f t="shared" si="3"/>
        <v>423</v>
      </c>
      <c r="X17" s="60">
        <f t="shared" si="3"/>
        <v>459</v>
      </c>
      <c r="Y17" s="60">
        <f t="shared" si="3"/>
        <v>428</v>
      </c>
      <c r="Z17" s="60">
        <f t="shared" si="3"/>
        <v>431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9" customFormat="1" ht="12" customHeight="1">
      <c r="A18" s="56"/>
      <c r="B18" s="17" t="s">
        <v>65</v>
      </c>
      <c r="C18" s="15">
        <v>243</v>
      </c>
      <c r="D18" s="15">
        <v>266</v>
      </c>
      <c r="E18" s="15">
        <v>324</v>
      </c>
      <c r="F18" s="15">
        <v>258</v>
      </c>
      <c r="G18" s="15">
        <v>265</v>
      </c>
      <c r="H18" s="15">
        <v>273</v>
      </c>
      <c r="I18" s="15">
        <v>272</v>
      </c>
      <c r="J18" s="15">
        <v>267</v>
      </c>
      <c r="K18" s="15">
        <v>267</v>
      </c>
      <c r="L18" s="15">
        <v>279</v>
      </c>
      <c r="M18" s="15">
        <v>282</v>
      </c>
      <c r="N18" s="15">
        <v>290</v>
      </c>
      <c r="O18" s="15">
        <v>281</v>
      </c>
      <c r="P18" s="15">
        <v>256</v>
      </c>
      <c r="Q18" s="23">
        <v>252</v>
      </c>
      <c r="R18" s="23">
        <v>248</v>
      </c>
      <c r="S18" s="23">
        <v>245</v>
      </c>
      <c r="T18" s="23">
        <f>48+93+49+59</f>
        <v>249</v>
      </c>
      <c r="U18" s="23">
        <f>43+95+66+47</f>
        <v>251</v>
      </c>
      <c r="V18" s="36">
        <v>231</v>
      </c>
      <c r="W18" s="36">
        <v>199</v>
      </c>
      <c r="X18" s="36">
        <v>224</v>
      </c>
      <c r="Y18" s="36">
        <v>201</v>
      </c>
      <c r="Z18" s="36">
        <v>207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9" customFormat="1" ht="12" customHeight="1">
      <c r="A19" s="56"/>
      <c r="B19" s="17" t="s">
        <v>66</v>
      </c>
      <c r="C19" s="15">
        <v>250</v>
      </c>
      <c r="D19" s="15">
        <v>273</v>
      </c>
      <c r="E19" s="15">
        <v>180</v>
      </c>
      <c r="F19" s="15">
        <v>290</v>
      </c>
      <c r="G19" s="15">
        <v>298</v>
      </c>
      <c r="H19" s="15">
        <v>304</v>
      </c>
      <c r="I19" s="15">
        <v>318</v>
      </c>
      <c r="J19" s="15">
        <v>327</v>
      </c>
      <c r="K19" s="15">
        <v>319</v>
      </c>
      <c r="L19" s="15">
        <v>325</v>
      </c>
      <c r="M19" s="15">
        <v>324</v>
      </c>
      <c r="N19" s="15">
        <v>324</v>
      </c>
      <c r="O19" s="15">
        <v>302</v>
      </c>
      <c r="P19" s="15">
        <v>266</v>
      </c>
      <c r="Q19" s="23">
        <v>266</v>
      </c>
      <c r="R19" s="23">
        <v>248</v>
      </c>
      <c r="S19" s="23">
        <f>60+69+70+57</f>
        <v>256</v>
      </c>
      <c r="T19" s="23">
        <f>60+69+70+57</f>
        <v>256</v>
      </c>
      <c r="U19" s="23">
        <f>67+50+69+75</f>
        <v>261</v>
      </c>
      <c r="V19" s="24">
        <v>244</v>
      </c>
      <c r="W19" s="36">
        <v>224</v>
      </c>
      <c r="X19" s="36">
        <v>235</v>
      </c>
      <c r="Y19" s="36">
        <v>227</v>
      </c>
      <c r="Z19" s="36">
        <v>224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8" customFormat="1" ht="12" customHeight="1">
      <c r="A20" s="57" t="s">
        <v>18</v>
      </c>
      <c r="B20" s="57"/>
      <c r="C20" s="60">
        <v>115</v>
      </c>
      <c r="D20" s="60">
        <f aca="true" t="shared" si="4" ref="C20:Z20">SUM(D21:D24)</f>
        <v>112</v>
      </c>
      <c r="E20" s="60">
        <f t="shared" si="4"/>
        <v>124</v>
      </c>
      <c r="F20" s="60">
        <f t="shared" si="4"/>
        <v>124</v>
      </c>
      <c r="G20" s="60">
        <f t="shared" si="4"/>
        <v>124</v>
      </c>
      <c r="H20" s="60">
        <f t="shared" si="4"/>
        <v>124</v>
      </c>
      <c r="I20" s="60">
        <f t="shared" si="4"/>
        <v>121</v>
      </c>
      <c r="J20" s="60">
        <f t="shared" si="4"/>
        <v>123</v>
      </c>
      <c r="K20" s="60">
        <f t="shared" si="4"/>
        <v>122</v>
      </c>
      <c r="L20" s="60">
        <f t="shared" si="4"/>
        <v>121</v>
      </c>
      <c r="M20" s="60">
        <f t="shared" si="4"/>
        <v>123</v>
      </c>
      <c r="N20" s="60">
        <f t="shared" si="4"/>
        <v>124</v>
      </c>
      <c r="O20" s="60">
        <f t="shared" si="4"/>
        <v>125</v>
      </c>
      <c r="P20" s="60">
        <f t="shared" si="4"/>
        <v>121</v>
      </c>
      <c r="Q20" s="60">
        <f t="shared" si="4"/>
        <v>124</v>
      </c>
      <c r="R20" s="60">
        <f t="shared" si="4"/>
        <v>124</v>
      </c>
      <c r="S20" s="60">
        <f t="shared" si="4"/>
        <v>118</v>
      </c>
      <c r="T20" s="60">
        <f t="shared" si="4"/>
        <v>122</v>
      </c>
      <c r="U20" s="60">
        <f t="shared" si="4"/>
        <v>120</v>
      </c>
      <c r="V20" s="60">
        <f t="shared" si="4"/>
        <v>110</v>
      </c>
      <c r="W20" s="60">
        <f t="shared" si="4"/>
        <v>108</v>
      </c>
      <c r="X20" s="60">
        <f t="shared" si="4"/>
        <v>72</v>
      </c>
      <c r="Y20" s="60">
        <f t="shared" si="4"/>
        <v>75</v>
      </c>
      <c r="Z20" s="60">
        <f t="shared" si="4"/>
        <v>48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9" customFormat="1" ht="12" customHeight="1">
      <c r="A21" s="56"/>
      <c r="B21" s="17" t="s">
        <v>67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3"/>
      <c r="O21" s="23"/>
      <c r="P21" s="23"/>
      <c r="Q21" s="23"/>
      <c r="R21" s="23"/>
      <c r="S21" s="23"/>
      <c r="T21" s="23"/>
      <c r="U21" s="23"/>
      <c r="V21" s="24"/>
      <c r="W21" s="36"/>
      <c r="X21" s="36"/>
      <c r="Y21" s="36"/>
      <c r="Z21" s="36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9" customFormat="1" ht="12" customHeight="1">
      <c r="A22" s="56"/>
      <c r="B22" s="17" t="s">
        <v>68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3"/>
      <c r="O22" s="23"/>
      <c r="P22" s="23"/>
      <c r="Q22" s="23"/>
      <c r="R22" s="23"/>
      <c r="S22" s="23"/>
      <c r="T22" s="23"/>
      <c r="U22" s="23"/>
      <c r="V22" s="24"/>
      <c r="W22" s="36"/>
      <c r="X22" s="36"/>
      <c r="Y22" s="36"/>
      <c r="Z22" s="36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8" customFormat="1" ht="12" customHeight="1">
      <c r="A23" s="55"/>
      <c r="B23" s="17" t="s">
        <v>69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3"/>
      <c r="O23" s="23"/>
      <c r="P23" s="23"/>
      <c r="Q23" s="23"/>
      <c r="R23" s="23"/>
      <c r="S23" s="23"/>
      <c r="T23" s="23"/>
      <c r="U23" s="23"/>
      <c r="V23" s="24"/>
      <c r="W23" s="36"/>
      <c r="X23" s="36"/>
      <c r="Y23" s="36"/>
      <c r="Z23" s="36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9" customFormat="1" ht="12" customHeight="1">
      <c r="A24" s="56"/>
      <c r="B24" s="17" t="s">
        <v>70</v>
      </c>
      <c r="C24" s="15">
        <v>115</v>
      </c>
      <c r="D24" s="15">
        <v>112</v>
      </c>
      <c r="E24" s="15">
        <v>124</v>
      </c>
      <c r="F24" s="15">
        <v>124</v>
      </c>
      <c r="G24" s="15">
        <v>124</v>
      </c>
      <c r="H24" s="15">
        <v>124</v>
      </c>
      <c r="I24" s="15">
        <v>121</v>
      </c>
      <c r="J24" s="15">
        <v>123</v>
      </c>
      <c r="K24" s="15">
        <v>122</v>
      </c>
      <c r="L24" s="15">
        <v>121</v>
      </c>
      <c r="M24" s="15">
        <v>123</v>
      </c>
      <c r="N24" s="15">
        <v>124</v>
      </c>
      <c r="O24" s="15">
        <v>125</v>
      </c>
      <c r="P24" s="15">
        <v>121</v>
      </c>
      <c r="Q24" s="23">
        <v>124</v>
      </c>
      <c r="R24" s="23">
        <v>124</v>
      </c>
      <c r="S24" s="23">
        <v>118</v>
      </c>
      <c r="T24" s="23">
        <f>72+50</f>
        <v>122</v>
      </c>
      <c r="U24" s="23">
        <f>70+50</f>
        <v>120</v>
      </c>
      <c r="V24" s="24">
        <v>110</v>
      </c>
      <c r="W24" s="36">
        <v>108</v>
      </c>
      <c r="X24" s="36">
        <v>72</v>
      </c>
      <c r="Y24" s="36">
        <v>75</v>
      </c>
      <c r="Z24" s="36">
        <v>48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9" customFormat="1" ht="12" customHeight="1">
      <c r="A25" s="57" t="s">
        <v>5</v>
      </c>
      <c r="B25" s="57"/>
      <c r="C25" s="29">
        <f aca="true" t="shared" si="5" ref="C25:Z25">SUM(C26:C27)</f>
        <v>396</v>
      </c>
      <c r="D25" s="29">
        <f t="shared" si="5"/>
        <v>391</v>
      </c>
      <c r="E25" s="29">
        <f t="shared" si="5"/>
        <v>396</v>
      </c>
      <c r="F25" s="29">
        <f t="shared" si="5"/>
        <v>404</v>
      </c>
      <c r="G25" s="29">
        <f t="shared" si="5"/>
        <v>408</v>
      </c>
      <c r="H25" s="29">
        <f t="shared" si="5"/>
        <v>413</v>
      </c>
      <c r="I25" s="29">
        <f t="shared" si="5"/>
        <v>414</v>
      </c>
      <c r="J25" s="29">
        <f t="shared" si="5"/>
        <v>416</v>
      </c>
      <c r="K25" s="29">
        <f t="shared" si="5"/>
        <v>411</v>
      </c>
      <c r="L25" s="29">
        <f t="shared" si="5"/>
        <v>417</v>
      </c>
      <c r="M25" s="29">
        <f t="shared" si="5"/>
        <v>409</v>
      </c>
      <c r="N25" s="29">
        <f t="shared" si="5"/>
        <v>411</v>
      </c>
      <c r="O25" s="29">
        <f t="shared" si="5"/>
        <v>362</v>
      </c>
      <c r="P25" s="29">
        <f t="shared" si="5"/>
        <v>362</v>
      </c>
      <c r="Q25" s="29">
        <f t="shared" si="5"/>
        <v>330</v>
      </c>
      <c r="R25" s="29">
        <f t="shared" si="5"/>
        <v>326</v>
      </c>
      <c r="S25" s="29">
        <f t="shared" si="5"/>
        <v>335</v>
      </c>
      <c r="T25" s="29">
        <f t="shared" si="5"/>
        <v>337</v>
      </c>
      <c r="U25" s="29">
        <f t="shared" si="5"/>
        <v>345</v>
      </c>
      <c r="V25" s="29">
        <f t="shared" si="5"/>
        <v>327</v>
      </c>
      <c r="W25" s="29">
        <f t="shared" si="5"/>
        <v>331</v>
      </c>
      <c r="X25" s="29">
        <f t="shared" si="5"/>
        <v>73</v>
      </c>
      <c r="Y25" s="29">
        <f t="shared" si="5"/>
        <v>55</v>
      </c>
      <c r="Z25" s="29">
        <f t="shared" si="5"/>
        <v>46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8" customFormat="1" ht="12" customHeight="1">
      <c r="A26" s="55"/>
      <c r="B26" s="17" t="s">
        <v>71</v>
      </c>
      <c r="C26" s="15">
        <v>260</v>
      </c>
      <c r="D26" s="15">
        <v>256</v>
      </c>
      <c r="E26" s="15">
        <v>259</v>
      </c>
      <c r="F26" s="15">
        <v>258</v>
      </c>
      <c r="G26" s="15">
        <v>268</v>
      </c>
      <c r="H26" s="15">
        <v>267</v>
      </c>
      <c r="I26" s="15">
        <v>266</v>
      </c>
      <c r="J26" s="15">
        <v>268</v>
      </c>
      <c r="K26" s="15">
        <v>265</v>
      </c>
      <c r="L26" s="15">
        <v>267</v>
      </c>
      <c r="M26" s="15">
        <v>261</v>
      </c>
      <c r="N26" s="15">
        <v>264</v>
      </c>
      <c r="O26" s="15">
        <v>264</v>
      </c>
      <c r="P26" s="15">
        <v>287</v>
      </c>
      <c r="Q26" s="39">
        <v>257</v>
      </c>
      <c r="R26" s="39">
        <v>251</v>
      </c>
      <c r="S26" s="39">
        <v>261</v>
      </c>
      <c r="T26" s="39">
        <f>68+72+73+49</f>
        <v>262</v>
      </c>
      <c r="U26" s="39">
        <f>50+75+70+75</f>
        <v>270</v>
      </c>
      <c r="V26" s="38">
        <v>252</v>
      </c>
      <c r="W26" s="36">
        <v>256</v>
      </c>
      <c r="X26" s="36">
        <v>73</v>
      </c>
      <c r="Y26" s="36">
        <v>55</v>
      </c>
      <c r="Z26" s="36">
        <v>46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9" customFormat="1" ht="12" customHeight="1">
      <c r="A27" s="56"/>
      <c r="B27" s="17" t="s">
        <v>72</v>
      </c>
      <c r="C27" s="15">
        <v>136</v>
      </c>
      <c r="D27" s="15">
        <v>135</v>
      </c>
      <c r="E27" s="15">
        <v>137</v>
      </c>
      <c r="F27" s="15">
        <v>146</v>
      </c>
      <c r="G27" s="15">
        <v>140</v>
      </c>
      <c r="H27" s="15">
        <v>146</v>
      </c>
      <c r="I27" s="15">
        <v>148</v>
      </c>
      <c r="J27" s="15">
        <v>148</v>
      </c>
      <c r="K27" s="15">
        <v>146</v>
      </c>
      <c r="L27" s="15">
        <v>150</v>
      </c>
      <c r="M27" s="15">
        <v>148</v>
      </c>
      <c r="N27" s="15">
        <v>147</v>
      </c>
      <c r="O27" s="15">
        <v>98</v>
      </c>
      <c r="P27" s="15">
        <v>75</v>
      </c>
      <c r="Q27" s="39">
        <v>73</v>
      </c>
      <c r="R27" s="39">
        <v>75</v>
      </c>
      <c r="S27" s="39">
        <v>74</v>
      </c>
      <c r="T27" s="39">
        <v>75</v>
      </c>
      <c r="U27" s="39">
        <v>75</v>
      </c>
      <c r="V27" s="38">
        <v>75</v>
      </c>
      <c r="W27" s="36">
        <v>75</v>
      </c>
      <c r="X27" s="36"/>
      <c r="Y27" s="36"/>
      <c r="Z27" s="36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9" customFormat="1" ht="12" customHeight="1">
      <c r="A28" s="58" t="s">
        <v>73</v>
      </c>
      <c r="B28" s="58"/>
      <c r="C28" s="62">
        <f>+C14+C23+C22+C15</f>
        <v>172</v>
      </c>
      <c r="D28" s="62">
        <f>+D14+D23+D22+D15</f>
        <v>164</v>
      </c>
      <c r="E28" s="62">
        <f aca="true" t="shared" si="6" ref="E28:Z28">+E14+E23+E22+E15</f>
        <v>162</v>
      </c>
      <c r="F28" s="62">
        <f t="shared" si="6"/>
        <v>175</v>
      </c>
      <c r="G28" s="62">
        <f t="shared" si="6"/>
        <v>183</v>
      </c>
      <c r="H28" s="62">
        <f t="shared" si="6"/>
        <v>193</v>
      </c>
      <c r="I28" s="62">
        <f t="shared" si="6"/>
        <v>191</v>
      </c>
      <c r="J28" s="62">
        <f t="shared" si="6"/>
        <v>194</v>
      </c>
      <c r="K28" s="62">
        <f t="shared" si="6"/>
        <v>189</v>
      </c>
      <c r="L28" s="62">
        <f t="shared" si="6"/>
        <v>193</v>
      </c>
      <c r="M28" s="62">
        <f t="shared" si="6"/>
        <v>200</v>
      </c>
      <c r="N28" s="62">
        <f t="shared" si="6"/>
        <v>123</v>
      </c>
      <c r="O28" s="62">
        <f t="shared" si="6"/>
        <v>125</v>
      </c>
      <c r="P28" s="62">
        <f t="shared" si="6"/>
        <v>123</v>
      </c>
      <c r="Q28" s="62">
        <f t="shared" si="6"/>
        <v>119</v>
      </c>
      <c r="R28" s="62">
        <f t="shared" si="6"/>
        <v>113</v>
      </c>
      <c r="S28" s="62">
        <f t="shared" si="6"/>
        <v>112</v>
      </c>
      <c r="T28" s="62">
        <f t="shared" si="6"/>
        <v>116</v>
      </c>
      <c r="U28" s="62">
        <f t="shared" si="6"/>
        <v>120</v>
      </c>
      <c r="V28" s="62">
        <f t="shared" si="6"/>
        <v>107</v>
      </c>
      <c r="W28" s="62">
        <f t="shared" si="6"/>
        <v>103</v>
      </c>
      <c r="X28" s="62">
        <f t="shared" si="6"/>
        <v>98</v>
      </c>
      <c r="Y28" s="62">
        <f t="shared" si="6"/>
        <v>82</v>
      </c>
      <c r="Z28" s="62">
        <f t="shared" si="6"/>
        <v>82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10" customFormat="1" ht="12" customHeight="1">
      <c r="A29" s="58" t="s">
        <v>74</v>
      </c>
      <c r="B29" s="58"/>
      <c r="C29" s="62">
        <f>+C5+C6+C7+C9+C10+C11+C13+C16+C18+C19+C21+C24+C26+C27</f>
        <v>1539</v>
      </c>
      <c r="D29" s="62">
        <f>+D5+D6+D7+D9+D10+D11+D13+D16+D18+D19+D21+D24+D26+D27</f>
        <v>1595</v>
      </c>
      <c r="E29" s="62">
        <f aca="true" t="shared" si="7" ref="E29:Z29">+E5+E6+E7+E9+E10+E11+E13+E16+E18+E19+E21+E24+E26+E27</f>
        <v>1564</v>
      </c>
      <c r="F29" s="62">
        <f t="shared" si="7"/>
        <v>1609</v>
      </c>
      <c r="G29" s="62">
        <f t="shared" si="7"/>
        <v>1658</v>
      </c>
      <c r="H29" s="62">
        <f t="shared" si="7"/>
        <v>1685</v>
      </c>
      <c r="I29" s="62">
        <f t="shared" si="7"/>
        <v>1693</v>
      </c>
      <c r="J29" s="62">
        <f t="shared" si="7"/>
        <v>1690</v>
      </c>
      <c r="K29" s="62">
        <f t="shared" si="7"/>
        <v>1677</v>
      </c>
      <c r="L29" s="62">
        <f t="shared" si="7"/>
        <v>1714</v>
      </c>
      <c r="M29" s="62">
        <f t="shared" si="7"/>
        <v>1616</v>
      </c>
      <c r="N29" s="62">
        <f t="shared" si="7"/>
        <v>1459</v>
      </c>
      <c r="O29" s="62">
        <f t="shared" si="7"/>
        <v>1370</v>
      </c>
      <c r="P29" s="62">
        <f t="shared" si="7"/>
        <v>1282</v>
      </c>
      <c r="Q29" s="62">
        <f t="shared" si="7"/>
        <v>1235</v>
      </c>
      <c r="R29" s="62">
        <f t="shared" si="7"/>
        <v>1217</v>
      </c>
      <c r="S29" s="62">
        <f t="shared" si="7"/>
        <v>1220</v>
      </c>
      <c r="T29" s="62">
        <f t="shared" si="7"/>
        <v>1237</v>
      </c>
      <c r="U29" s="62">
        <f t="shared" si="7"/>
        <v>1253</v>
      </c>
      <c r="V29" s="62">
        <f t="shared" si="7"/>
        <v>1105</v>
      </c>
      <c r="W29" s="62">
        <f t="shared" si="7"/>
        <v>1012</v>
      </c>
      <c r="X29" s="62">
        <f t="shared" si="7"/>
        <v>750</v>
      </c>
      <c r="Y29" s="62">
        <f t="shared" si="7"/>
        <v>655</v>
      </c>
      <c r="Z29" s="62">
        <f t="shared" si="7"/>
        <v>601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10" customFormat="1" ht="12" customHeight="1">
      <c r="A30" s="59" t="s">
        <v>29</v>
      </c>
      <c r="B30" s="59"/>
      <c r="C30" s="63">
        <f>+C4+C8+C12+C17+C20+C25</f>
        <v>1711</v>
      </c>
      <c r="D30" s="63">
        <f>+D4+D8+D12+D17+D20+D25</f>
        <v>1759</v>
      </c>
      <c r="E30" s="63">
        <f aca="true" t="shared" si="8" ref="E30:Z30">+E4+E8+E12+E17+E20+E25</f>
        <v>1726</v>
      </c>
      <c r="F30" s="63">
        <f t="shared" si="8"/>
        <v>1784</v>
      </c>
      <c r="G30" s="63">
        <f t="shared" si="8"/>
        <v>1841</v>
      </c>
      <c r="H30" s="63">
        <f t="shared" si="8"/>
        <v>1878</v>
      </c>
      <c r="I30" s="63">
        <f t="shared" si="8"/>
        <v>1884</v>
      </c>
      <c r="J30" s="63">
        <f t="shared" si="8"/>
        <v>1884</v>
      </c>
      <c r="K30" s="63">
        <f t="shared" si="8"/>
        <v>1866</v>
      </c>
      <c r="L30" s="63">
        <f t="shared" si="8"/>
        <v>1907</v>
      </c>
      <c r="M30" s="63">
        <f t="shared" si="8"/>
        <v>1816</v>
      </c>
      <c r="N30" s="63">
        <f t="shared" si="8"/>
        <v>1582</v>
      </c>
      <c r="O30" s="63">
        <f t="shared" si="8"/>
        <v>1495</v>
      </c>
      <c r="P30" s="63">
        <f t="shared" si="8"/>
        <v>1405</v>
      </c>
      <c r="Q30" s="63">
        <f t="shared" si="8"/>
        <v>1354</v>
      </c>
      <c r="R30" s="63">
        <f t="shared" si="8"/>
        <v>1330</v>
      </c>
      <c r="S30" s="63">
        <f t="shared" si="8"/>
        <v>1332</v>
      </c>
      <c r="T30" s="63">
        <f t="shared" si="8"/>
        <v>1353</v>
      </c>
      <c r="U30" s="63">
        <f t="shared" si="8"/>
        <v>1373</v>
      </c>
      <c r="V30" s="63">
        <f t="shared" si="8"/>
        <v>1212</v>
      </c>
      <c r="W30" s="63">
        <f t="shared" si="8"/>
        <v>1115</v>
      </c>
      <c r="X30" s="63">
        <f t="shared" si="8"/>
        <v>848</v>
      </c>
      <c r="Y30" s="63">
        <f t="shared" si="8"/>
        <v>737</v>
      </c>
      <c r="Z30" s="63">
        <f t="shared" si="8"/>
        <v>683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10" customFormat="1" ht="12" customHeight="1">
      <c r="A31" s="44" t="s">
        <v>80</v>
      </c>
      <c r="B31" s="44"/>
      <c r="C31" s="44"/>
      <c r="D31" s="44"/>
      <c r="E31" s="44"/>
      <c r="F31" s="45"/>
      <c r="G31" s="45"/>
      <c r="H31" s="45"/>
      <c r="I31" s="45"/>
      <c r="J31" s="45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ht="12">
      <c r="A32" s="46" t="s">
        <v>81</v>
      </c>
      <c r="B32" s="46"/>
      <c r="C32" s="46"/>
      <c r="D32" s="46"/>
      <c r="E32" s="46"/>
      <c r="F32" s="44"/>
      <c r="G32" s="44"/>
      <c r="H32" s="44"/>
      <c r="I32" s="47"/>
      <c r="J32" s="48"/>
      <c r="K32" s="47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ht="5.25" customHeight="1">
      <c r="A33" s="46"/>
      <c r="B33" s="46"/>
      <c r="C33" s="46"/>
      <c r="D33" s="46"/>
      <c r="E33" s="46"/>
      <c r="F33" s="44"/>
      <c r="G33" s="44"/>
      <c r="H33" s="44"/>
      <c r="I33" s="47"/>
      <c r="J33" s="48"/>
      <c r="K33" s="47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ht="12.75" customHeight="1">
      <c r="A34" s="65" t="s">
        <v>82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3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</row>
    <row r="36" spans="1:23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spans="1:23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</row>
    <row r="38" spans="1:234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</row>
    <row r="39" spans="1:234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</row>
    <row r="40" spans="1:234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</row>
    <row r="41" spans="1:234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</row>
    <row r="42" spans="1:234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</row>
    <row r="43" spans="1:234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</row>
    <row r="44" spans="1:10" ht="12">
      <c r="A44" s="3"/>
      <c r="B44" s="3"/>
      <c r="C44" s="3"/>
      <c r="D44" s="3"/>
      <c r="E44" s="3"/>
      <c r="F44" s="3"/>
      <c r="G44" s="3"/>
      <c r="H44" s="3"/>
      <c r="J44" s="3"/>
    </row>
    <row r="45" spans="1:10" ht="12">
      <c r="A45" s="3"/>
      <c r="B45" s="3"/>
      <c r="C45" s="3"/>
      <c r="D45" s="3"/>
      <c r="E45" s="3"/>
      <c r="F45" s="3"/>
      <c r="G45" s="3"/>
      <c r="H45" s="3"/>
      <c r="J45" s="3"/>
    </row>
    <row r="46" spans="1:10" ht="12">
      <c r="A46" s="3"/>
      <c r="B46" s="3"/>
      <c r="C46" s="3"/>
      <c r="D46" s="3"/>
      <c r="E46" s="3"/>
      <c r="F46" s="3"/>
      <c r="G46" s="3"/>
      <c r="H46" s="3"/>
      <c r="J46" s="3"/>
    </row>
    <row r="47" spans="1:10" ht="12">
      <c r="A47" s="3"/>
      <c r="B47" s="3"/>
      <c r="C47" s="3"/>
      <c r="D47" s="3"/>
      <c r="E47" s="3"/>
      <c r="F47" s="3"/>
      <c r="G47" s="3"/>
      <c r="H47" s="3"/>
      <c r="J47" s="3"/>
    </row>
    <row r="48" spans="1:10" ht="12">
      <c r="A48" s="3"/>
      <c r="B48" s="3"/>
      <c r="C48" s="3"/>
      <c r="D48" s="3"/>
      <c r="E48" s="3"/>
      <c r="F48" s="3"/>
      <c r="G48" s="3"/>
      <c r="H48" s="3"/>
      <c r="J48" s="3"/>
    </row>
    <row r="49" spans="1:10" ht="12">
      <c r="A49" s="3"/>
      <c r="B49" s="3"/>
      <c r="C49" s="3"/>
      <c r="D49" s="3"/>
      <c r="E49" s="3"/>
      <c r="F49" s="3"/>
      <c r="G49" s="3"/>
      <c r="H49" s="3"/>
      <c r="J49" s="3"/>
    </row>
    <row r="50" spans="1:10" ht="12">
      <c r="A50" s="3"/>
      <c r="B50" s="3"/>
      <c r="C50" s="3"/>
      <c r="D50" s="3"/>
      <c r="E50" s="3"/>
      <c r="F50" s="3"/>
      <c r="G50" s="3"/>
      <c r="H50" s="3"/>
      <c r="J50" s="3"/>
    </row>
    <row r="51" spans="1:10" ht="12">
      <c r="A51" s="3"/>
      <c r="B51" s="3"/>
      <c r="C51" s="3"/>
      <c r="D51" s="3"/>
      <c r="E51" s="3"/>
      <c r="F51" s="3"/>
      <c r="G51" s="3"/>
      <c r="H51" s="3"/>
      <c r="J51" s="3"/>
    </row>
    <row r="52" spans="1:10" ht="12">
      <c r="A52" s="3"/>
      <c r="B52" s="3"/>
      <c r="C52" s="3"/>
      <c r="D52" s="3"/>
      <c r="E52" s="3"/>
      <c r="F52" s="3"/>
      <c r="G52" s="3"/>
      <c r="H52" s="3"/>
      <c r="J52" s="3"/>
    </row>
    <row r="53" spans="1:10" ht="12">
      <c r="A53" s="3"/>
      <c r="B53" s="3"/>
      <c r="C53" s="3"/>
      <c r="D53" s="3"/>
      <c r="E53" s="3"/>
      <c r="F53" s="3"/>
      <c r="G53" s="3"/>
      <c r="H53" s="3"/>
      <c r="J53" s="3"/>
    </row>
    <row r="54" spans="1:10" ht="12">
      <c r="A54" s="3"/>
      <c r="B54" s="3"/>
      <c r="C54" s="3"/>
      <c r="D54" s="3"/>
      <c r="E54" s="3"/>
      <c r="F54" s="3"/>
      <c r="G54" s="3"/>
      <c r="H54" s="3"/>
      <c r="J54" s="3"/>
    </row>
    <row r="55" spans="1:10" ht="12">
      <c r="A55" s="3"/>
      <c r="B55" s="3"/>
      <c r="C55" s="3"/>
      <c r="D55" s="3"/>
      <c r="E55" s="3"/>
      <c r="F55" s="3"/>
      <c r="G55" s="3"/>
      <c r="H55" s="3"/>
      <c r="J55" s="3"/>
    </row>
    <row r="56" spans="1:10" ht="12">
      <c r="A56" s="3"/>
      <c r="B56" s="3"/>
      <c r="C56" s="3"/>
      <c r="D56" s="3"/>
      <c r="E56" s="3"/>
      <c r="F56" s="3"/>
      <c r="G56" s="3"/>
      <c r="H56" s="3"/>
      <c r="J56" s="3"/>
    </row>
    <row r="57" spans="1:10" ht="12">
      <c r="A57" s="3"/>
      <c r="B57" s="3"/>
      <c r="C57" s="3"/>
      <c r="D57" s="3"/>
      <c r="E57" s="3"/>
      <c r="F57" s="3"/>
      <c r="G57" s="3"/>
      <c r="H57" s="3"/>
      <c r="J57" s="3"/>
    </row>
    <row r="58" spans="1:10" ht="12">
      <c r="A58" s="3"/>
      <c r="B58" s="3"/>
      <c r="C58" s="3"/>
      <c r="D58" s="3"/>
      <c r="E58" s="3"/>
      <c r="F58" s="3"/>
      <c r="G58" s="3"/>
      <c r="H58" s="3"/>
      <c r="J58" s="3"/>
    </row>
    <row r="59" spans="1:10" ht="12">
      <c r="A59" s="3"/>
      <c r="B59" s="3"/>
      <c r="C59" s="3"/>
      <c r="D59" s="3"/>
      <c r="E59" s="3"/>
      <c r="F59" s="3"/>
      <c r="G59" s="3"/>
      <c r="H59" s="3"/>
      <c r="J59" s="3"/>
    </row>
    <row r="60" spans="1:10" ht="12">
      <c r="A60" s="3"/>
      <c r="B60" s="3"/>
      <c r="C60" s="3"/>
      <c r="D60" s="3"/>
      <c r="E60" s="3"/>
      <c r="F60" s="3"/>
      <c r="G60" s="3"/>
      <c r="H60" s="3"/>
      <c r="J60" s="3"/>
    </row>
    <row r="61" spans="1:10" ht="12">
      <c r="A61" s="3"/>
      <c r="B61" s="3"/>
      <c r="C61" s="3"/>
      <c r="D61" s="3"/>
      <c r="E61" s="3"/>
      <c r="F61" s="3"/>
      <c r="G61" s="3"/>
      <c r="H61" s="3"/>
      <c r="J61" s="3"/>
    </row>
    <row r="62" spans="1:10" ht="12">
      <c r="A62" s="3"/>
      <c r="B62" s="3"/>
      <c r="C62" s="3"/>
      <c r="D62" s="3"/>
      <c r="E62" s="3"/>
      <c r="F62" s="3"/>
      <c r="G62" s="3"/>
      <c r="H62" s="3"/>
      <c r="J62" s="3"/>
    </row>
    <row r="63" spans="1:10" ht="12">
      <c r="A63" s="3"/>
      <c r="B63" s="3"/>
      <c r="C63" s="3"/>
      <c r="D63" s="3"/>
      <c r="E63" s="3"/>
      <c r="F63" s="3"/>
      <c r="G63" s="3"/>
      <c r="H63" s="3"/>
      <c r="J63" s="3"/>
    </row>
    <row r="64" spans="1:10" ht="12">
      <c r="A64" s="3"/>
      <c r="B64" s="3"/>
      <c r="C64" s="3"/>
      <c r="D64" s="3"/>
      <c r="E64" s="3"/>
      <c r="F64" s="3"/>
      <c r="G64" s="3"/>
      <c r="H64" s="3"/>
      <c r="J64" s="3"/>
    </row>
    <row r="65" spans="1:10" ht="12">
      <c r="A65" s="3"/>
      <c r="B65" s="3"/>
      <c r="C65" s="3"/>
      <c r="D65" s="3"/>
      <c r="E65" s="3"/>
      <c r="F65" s="3"/>
      <c r="G65" s="3"/>
      <c r="H65" s="3"/>
      <c r="J65" s="3"/>
    </row>
    <row r="66" spans="1:10" ht="12">
      <c r="A66" s="3"/>
      <c r="B66" s="3"/>
      <c r="C66" s="3"/>
      <c r="D66" s="3"/>
      <c r="E66" s="3"/>
      <c r="F66" s="3"/>
      <c r="G66" s="3"/>
      <c r="H66" s="3"/>
      <c r="J66" s="3"/>
    </row>
    <row r="67" spans="1:10" ht="12">
      <c r="A67" s="3"/>
      <c r="B67" s="3"/>
      <c r="C67" s="3"/>
      <c r="D67" s="3"/>
      <c r="E67" s="3"/>
      <c r="F67" s="3"/>
      <c r="G67" s="3"/>
      <c r="H67" s="3"/>
      <c r="J67" s="3"/>
    </row>
    <row r="68" spans="1:5" ht="12">
      <c r="A68" s="3"/>
      <c r="B68" s="3"/>
      <c r="C68" s="3"/>
      <c r="D68" s="3"/>
      <c r="E68" s="3"/>
    </row>
    <row r="69" spans="1:5" ht="12">
      <c r="A69" s="3"/>
      <c r="B69" s="3"/>
      <c r="C69" s="3"/>
      <c r="D69" s="3"/>
      <c r="E69" s="3"/>
    </row>
    <row r="70" spans="1:5" ht="12">
      <c r="A70" s="3"/>
      <c r="B70" s="3"/>
      <c r="C70" s="3"/>
      <c r="D70" s="3"/>
      <c r="E70" s="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9" r:id="rId1"/>
  <headerFooter alignWithMargins="0">
    <oddHeader>&amp;R&amp;F</oddHeader>
    <oddFooter>&amp;LComune di Bologna - Dipartimento Programmazione</oddFooter>
  </headerFooter>
  <ignoredErrors>
    <ignoredError sqref="L2" numberStoredAsText="1"/>
    <ignoredError sqref="D4:Z30 C4:C16 C18:C30" unlockedFormula="1"/>
    <ignoredError sqref="C17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2"/>
  <sheetViews>
    <sheetView zoomScale="85" zoomScaleNormal="85" zoomScalePageLayoutView="0" workbookViewId="0" topLeftCell="A1">
      <selection activeCell="F16" sqref="F15:F16"/>
    </sheetView>
  </sheetViews>
  <sheetFormatPr defaultColWidth="10.875" defaultRowHeight="12"/>
  <cols>
    <col min="1" max="1" width="20.875" style="2" customWidth="1"/>
    <col min="2" max="4" width="9.125" style="2" customWidth="1"/>
    <col min="5" max="5" width="9.00390625" style="3" customWidth="1"/>
    <col min="6" max="6" width="9.125" style="11" customWidth="1"/>
    <col min="7" max="14" width="9.125" style="3" customWidth="1"/>
    <col min="15" max="17" width="8.25390625" style="3" customWidth="1"/>
    <col min="18" max="16384" width="10.875" style="3" customWidth="1"/>
  </cols>
  <sheetData>
    <row r="1" spans="1:17" ht="15" customHeight="1">
      <c r="A1" s="16" t="s">
        <v>39</v>
      </c>
      <c r="B1" s="17"/>
      <c r="C1" s="17"/>
      <c r="D1" s="17"/>
      <c r="E1" s="18"/>
      <c r="F1" s="1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44" s="4" customFormat="1" ht="15" customHeight="1">
      <c r="A2" s="20" t="s">
        <v>47</v>
      </c>
      <c r="B2" s="21"/>
      <c r="C2" s="22"/>
      <c r="D2" s="21"/>
      <c r="E2" s="50" t="s">
        <v>48</v>
      </c>
      <c r="F2" s="24"/>
      <c r="G2" s="23"/>
      <c r="H2" s="25" t="s">
        <v>35</v>
      </c>
      <c r="I2" s="23"/>
      <c r="J2" s="23"/>
      <c r="K2" s="23"/>
      <c r="L2" s="23"/>
      <c r="M2" s="23"/>
      <c r="N2" s="23"/>
      <c r="O2" s="23"/>
      <c r="P2" s="23"/>
      <c r="Q2" s="2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s="6" customFormat="1" ht="24.75" customHeight="1">
      <c r="A3" s="26" t="s">
        <v>6</v>
      </c>
      <c r="B3" s="27" t="s">
        <v>30</v>
      </c>
      <c r="C3" s="27" t="s">
        <v>32</v>
      </c>
      <c r="D3" s="28" t="s">
        <v>7</v>
      </c>
      <c r="E3" s="28" t="s">
        <v>8</v>
      </c>
      <c r="F3" s="28" t="s">
        <v>9</v>
      </c>
      <c r="G3" s="28" t="s">
        <v>33</v>
      </c>
      <c r="H3" s="28" t="s">
        <v>34</v>
      </c>
      <c r="I3" s="28" t="s">
        <v>37</v>
      </c>
      <c r="J3" s="28" t="s">
        <v>38</v>
      </c>
      <c r="K3" s="28" t="s">
        <v>40</v>
      </c>
      <c r="L3" s="28" t="s">
        <v>41</v>
      </c>
      <c r="M3" s="28" t="s">
        <v>42</v>
      </c>
      <c r="N3" s="28" t="s">
        <v>43</v>
      </c>
      <c r="O3" s="28" t="s">
        <v>44</v>
      </c>
      <c r="P3" s="28" t="s">
        <v>45</v>
      </c>
      <c r="Q3" s="28" t="s">
        <v>46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</row>
    <row r="4" spans="1:244" s="7" customFormat="1" ht="12" customHeight="1">
      <c r="A4" s="29" t="s">
        <v>0</v>
      </c>
      <c r="B4" s="30"/>
      <c r="C4" s="30"/>
      <c r="D4" s="30"/>
      <c r="E4" s="30"/>
      <c r="F4" s="30"/>
      <c r="G4" s="23"/>
      <c r="H4" s="23"/>
      <c r="I4" s="23"/>
      <c r="J4" s="23"/>
      <c r="K4" s="23"/>
      <c r="L4" s="23"/>
      <c r="M4" s="23"/>
      <c r="N4" s="23"/>
      <c r="O4" s="31"/>
      <c r="P4" s="31"/>
      <c r="Q4" s="31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s="8" customFormat="1" ht="12" customHeight="1">
      <c r="A5" s="29" t="s">
        <v>1</v>
      </c>
      <c r="B5" s="32">
        <v>76</v>
      </c>
      <c r="C5" s="32">
        <v>97</v>
      </c>
      <c r="D5" s="32">
        <v>146</v>
      </c>
      <c r="E5" s="32">
        <v>150</v>
      </c>
      <c r="F5" s="32">
        <v>167</v>
      </c>
      <c r="G5" s="33">
        <f>+G6+G7</f>
        <v>226</v>
      </c>
      <c r="H5" s="33">
        <f aca="true" t="shared" si="0" ref="H5:Q5">SUM(H6:H8)</f>
        <v>223</v>
      </c>
      <c r="I5" s="33">
        <f t="shared" si="0"/>
        <v>217</v>
      </c>
      <c r="J5" s="33">
        <f t="shared" si="0"/>
        <v>222</v>
      </c>
      <c r="K5" s="33">
        <f t="shared" si="0"/>
        <v>213</v>
      </c>
      <c r="L5" s="33">
        <f t="shared" si="0"/>
        <v>229</v>
      </c>
      <c r="M5" s="33">
        <f t="shared" si="0"/>
        <v>252</v>
      </c>
      <c r="N5" s="33">
        <f t="shared" si="0"/>
        <v>265</v>
      </c>
      <c r="O5" s="34">
        <f t="shared" si="0"/>
        <v>382</v>
      </c>
      <c r="P5" s="34">
        <f>SUM(P6:P8)</f>
        <v>424</v>
      </c>
      <c r="Q5" s="34">
        <f t="shared" si="0"/>
        <v>414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s="9" customFormat="1" ht="12" customHeight="1">
      <c r="A6" s="49" t="s">
        <v>10</v>
      </c>
      <c r="B6" s="36"/>
      <c r="C6" s="37">
        <v>50</v>
      </c>
      <c r="D6" s="36">
        <v>50</v>
      </c>
      <c r="E6" s="36">
        <v>50</v>
      </c>
      <c r="F6" s="38">
        <v>56</v>
      </c>
      <c r="G6" s="39">
        <f>53+63</f>
        <v>116</v>
      </c>
      <c r="H6" s="39">
        <v>118</v>
      </c>
      <c r="I6" s="39">
        <v>117</v>
      </c>
      <c r="J6" s="39">
        <v>117</v>
      </c>
      <c r="K6" s="39">
        <v>118</v>
      </c>
      <c r="L6" s="15">
        <v>134</v>
      </c>
      <c r="M6" s="15">
        <v>107</v>
      </c>
      <c r="N6" s="15">
        <v>114</v>
      </c>
      <c r="O6" s="15">
        <v>231</v>
      </c>
      <c r="P6" s="15">
        <v>228</v>
      </c>
      <c r="Q6" s="15">
        <v>224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s="9" customFormat="1" ht="12" customHeight="1">
      <c r="A7" s="49" t="s">
        <v>11</v>
      </c>
      <c r="B7" s="36">
        <v>76</v>
      </c>
      <c r="C7" s="36">
        <v>47</v>
      </c>
      <c r="D7" s="36">
        <v>96</v>
      </c>
      <c r="E7" s="36">
        <v>100</v>
      </c>
      <c r="F7" s="38">
        <v>111</v>
      </c>
      <c r="G7" s="39">
        <f>56+54</f>
        <v>110</v>
      </c>
      <c r="H7" s="39">
        <v>105</v>
      </c>
      <c r="I7" s="39">
        <v>100</v>
      </c>
      <c r="J7" s="39">
        <v>105</v>
      </c>
      <c r="K7" s="39">
        <v>95</v>
      </c>
      <c r="L7" s="15">
        <v>95</v>
      </c>
      <c r="M7" s="15">
        <v>97</v>
      </c>
      <c r="N7" s="15">
        <v>103</v>
      </c>
      <c r="O7" s="15">
        <v>104</v>
      </c>
      <c r="P7" s="15">
        <v>104</v>
      </c>
      <c r="Q7" s="15">
        <v>99</v>
      </c>
      <c r="R7" s="13"/>
      <c r="S7" s="1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s="9" customFormat="1" ht="12" customHeight="1">
      <c r="A8" s="49" t="s">
        <v>12</v>
      </c>
      <c r="B8" s="36"/>
      <c r="C8" s="36"/>
      <c r="D8" s="36"/>
      <c r="E8" s="36"/>
      <c r="F8" s="38"/>
      <c r="G8" s="39"/>
      <c r="H8" s="39"/>
      <c r="I8" s="39"/>
      <c r="J8" s="39"/>
      <c r="K8" s="39"/>
      <c r="L8" s="39"/>
      <c r="M8" s="39">
        <v>48</v>
      </c>
      <c r="N8" s="39">
        <v>48</v>
      </c>
      <c r="O8" s="15">
        <v>47</v>
      </c>
      <c r="P8" s="15">
        <v>92</v>
      </c>
      <c r="Q8" s="15">
        <v>91</v>
      </c>
      <c r="R8" s="13"/>
      <c r="S8" s="1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s="8" customFormat="1" ht="12" customHeight="1">
      <c r="A9" s="29" t="s">
        <v>2</v>
      </c>
      <c r="B9" s="32">
        <v>32</v>
      </c>
      <c r="C9" s="32">
        <v>37</v>
      </c>
      <c r="D9" s="32">
        <v>50</v>
      </c>
      <c r="E9" s="32">
        <v>60</v>
      </c>
      <c r="F9" s="32">
        <v>62</v>
      </c>
      <c r="G9" s="33">
        <v>75</v>
      </c>
      <c r="H9" s="33">
        <f aca="true" t="shared" si="1" ref="H9:Q9">SUM(H10:H11)</f>
        <v>74</v>
      </c>
      <c r="I9" s="34">
        <f t="shared" si="1"/>
        <v>71</v>
      </c>
      <c r="J9" s="34">
        <f t="shared" si="1"/>
        <v>72</v>
      </c>
      <c r="K9" s="34">
        <f t="shared" si="1"/>
        <v>69</v>
      </c>
      <c r="L9" s="40">
        <f t="shared" si="1"/>
        <v>73</v>
      </c>
      <c r="M9" s="40">
        <f t="shared" si="1"/>
        <v>75</v>
      </c>
      <c r="N9" s="40">
        <f t="shared" si="1"/>
        <v>74</v>
      </c>
      <c r="O9" s="34">
        <f t="shared" si="1"/>
        <v>150</v>
      </c>
      <c r="P9" s="34">
        <f>SUM(P10:P11)</f>
        <v>143</v>
      </c>
      <c r="Q9" s="34">
        <f t="shared" si="1"/>
        <v>141</v>
      </c>
      <c r="R9" s="13"/>
      <c r="S9" s="1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s="9" customFormat="1" ht="12" customHeight="1">
      <c r="A10" s="35" t="s">
        <v>13</v>
      </c>
      <c r="B10" s="36">
        <v>32</v>
      </c>
      <c r="C10" s="36">
        <v>37</v>
      </c>
      <c r="D10" s="36">
        <v>50</v>
      </c>
      <c r="E10" s="36">
        <v>60</v>
      </c>
      <c r="F10" s="24">
        <v>62</v>
      </c>
      <c r="G10" s="23">
        <v>75</v>
      </c>
      <c r="H10" s="23">
        <v>74</v>
      </c>
      <c r="I10" s="23">
        <v>71</v>
      </c>
      <c r="J10" s="23">
        <v>72</v>
      </c>
      <c r="K10" s="23">
        <v>69</v>
      </c>
      <c r="L10" s="15">
        <v>73</v>
      </c>
      <c r="M10" s="15">
        <v>75</v>
      </c>
      <c r="N10" s="15">
        <v>74</v>
      </c>
      <c r="O10" s="15">
        <v>150</v>
      </c>
      <c r="P10" s="15">
        <v>143</v>
      </c>
      <c r="Q10" s="15">
        <v>141</v>
      </c>
      <c r="R10" s="14"/>
      <c r="S10" s="1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9" customFormat="1" ht="12" customHeight="1">
      <c r="A11" s="35" t="s">
        <v>14</v>
      </c>
      <c r="B11" s="36"/>
      <c r="C11" s="36"/>
      <c r="D11" s="36"/>
      <c r="E11" s="36"/>
      <c r="F11" s="24"/>
      <c r="G11" s="23"/>
      <c r="H11" s="23"/>
      <c r="I11" s="23"/>
      <c r="J11" s="23"/>
      <c r="K11" s="23"/>
      <c r="L11" s="23"/>
      <c r="M11" s="23"/>
      <c r="N11" s="23"/>
      <c r="O11" s="15"/>
      <c r="P11" s="15"/>
      <c r="Q11" s="1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s="8" customFormat="1" ht="12" customHeight="1">
      <c r="A12" s="29" t="s">
        <v>3</v>
      </c>
      <c r="B12" s="32"/>
      <c r="C12" s="32"/>
      <c r="D12" s="32"/>
      <c r="E12" s="32"/>
      <c r="F12" s="32">
        <v>26</v>
      </c>
      <c r="G12" s="33">
        <v>50</v>
      </c>
      <c r="H12" s="33">
        <f aca="true" t="shared" si="2" ref="H12:Q12">SUM(H13:H14)</f>
        <v>50</v>
      </c>
      <c r="I12" s="34">
        <f t="shared" si="2"/>
        <v>49</v>
      </c>
      <c r="J12" s="34">
        <f t="shared" si="2"/>
        <v>49</v>
      </c>
      <c r="K12" s="34">
        <f t="shared" si="2"/>
        <v>50</v>
      </c>
      <c r="L12" s="34">
        <f t="shared" si="2"/>
        <v>48</v>
      </c>
      <c r="M12" s="34">
        <f t="shared" si="2"/>
        <v>48</v>
      </c>
      <c r="N12" s="34">
        <f t="shared" si="2"/>
        <v>45</v>
      </c>
      <c r="O12" s="34">
        <f t="shared" si="2"/>
        <v>96</v>
      </c>
      <c r="P12" s="34">
        <f>SUM(P13:P14)</f>
        <v>148</v>
      </c>
      <c r="Q12" s="34">
        <f t="shared" si="2"/>
        <v>144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s="9" customFormat="1" ht="12" customHeight="1">
      <c r="A13" s="49" t="s">
        <v>15</v>
      </c>
      <c r="B13" s="36"/>
      <c r="C13" s="36"/>
      <c r="D13" s="36"/>
      <c r="E13" s="36"/>
      <c r="F13" s="38">
        <v>26</v>
      </c>
      <c r="G13" s="39">
        <v>50</v>
      </c>
      <c r="H13" s="39">
        <v>50</v>
      </c>
      <c r="I13" s="39">
        <v>49</v>
      </c>
      <c r="J13" s="39">
        <v>49</v>
      </c>
      <c r="K13" s="39">
        <v>50</v>
      </c>
      <c r="L13" s="15">
        <v>48</v>
      </c>
      <c r="M13" s="15">
        <v>48</v>
      </c>
      <c r="N13" s="15">
        <v>45</v>
      </c>
      <c r="O13" s="15">
        <v>46</v>
      </c>
      <c r="P13" s="15">
        <v>99</v>
      </c>
      <c r="Q13" s="15">
        <v>94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9" customFormat="1" ht="12" customHeight="1">
      <c r="A14" s="49" t="s">
        <v>16</v>
      </c>
      <c r="B14" s="36"/>
      <c r="C14" s="36"/>
      <c r="D14" s="36"/>
      <c r="E14" s="36"/>
      <c r="F14" s="38"/>
      <c r="G14" s="39"/>
      <c r="H14" s="39"/>
      <c r="I14" s="39"/>
      <c r="J14" s="39"/>
      <c r="K14" s="39"/>
      <c r="L14" s="39"/>
      <c r="M14" s="39"/>
      <c r="N14" s="39"/>
      <c r="O14" s="15">
        <v>50</v>
      </c>
      <c r="P14" s="15">
        <v>49</v>
      </c>
      <c r="Q14" s="15">
        <v>50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244" s="8" customFormat="1" ht="12" customHeight="1">
      <c r="A15" s="29" t="s">
        <v>17</v>
      </c>
      <c r="B15" s="30">
        <v>207</v>
      </c>
      <c r="C15" s="30">
        <v>201</v>
      </c>
      <c r="D15" s="30">
        <v>224</v>
      </c>
      <c r="E15" s="30">
        <v>199</v>
      </c>
      <c r="F15" s="30">
        <v>231</v>
      </c>
      <c r="G15" s="33">
        <f>43+95+66+47</f>
        <v>251</v>
      </c>
      <c r="H15" s="33">
        <f>48+93+49+59</f>
        <v>249</v>
      </c>
      <c r="I15" s="33">
        <v>245</v>
      </c>
      <c r="J15" s="33">
        <v>248</v>
      </c>
      <c r="K15" s="33">
        <v>252</v>
      </c>
      <c r="L15" s="31">
        <v>256</v>
      </c>
      <c r="M15" s="31">
        <v>281</v>
      </c>
      <c r="N15" s="31">
        <v>290</v>
      </c>
      <c r="O15" s="31">
        <v>282</v>
      </c>
      <c r="P15" s="31">
        <v>279</v>
      </c>
      <c r="Q15" s="31">
        <v>267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244" s="8" customFormat="1" ht="12" customHeight="1">
      <c r="A16" s="29" t="s">
        <v>18</v>
      </c>
      <c r="B16" s="32">
        <v>48</v>
      </c>
      <c r="C16" s="32">
        <v>75</v>
      </c>
      <c r="D16" s="32">
        <v>72</v>
      </c>
      <c r="E16" s="32">
        <v>108</v>
      </c>
      <c r="F16" s="32">
        <v>110</v>
      </c>
      <c r="G16" s="33">
        <v>120</v>
      </c>
      <c r="H16" s="33">
        <f aca="true" t="shared" si="3" ref="H16:Q16">SUM(H17:H19)</f>
        <v>122</v>
      </c>
      <c r="I16" s="34">
        <f t="shared" si="3"/>
        <v>118</v>
      </c>
      <c r="J16" s="34">
        <f t="shared" si="3"/>
        <v>124</v>
      </c>
      <c r="K16" s="34">
        <f t="shared" si="3"/>
        <v>124</v>
      </c>
      <c r="L16" s="34">
        <f t="shared" si="3"/>
        <v>121</v>
      </c>
      <c r="M16" s="34">
        <f t="shared" si="3"/>
        <v>125</v>
      </c>
      <c r="N16" s="34">
        <f t="shared" si="3"/>
        <v>124</v>
      </c>
      <c r="O16" s="41">
        <f t="shared" si="3"/>
        <v>123</v>
      </c>
      <c r="P16" s="41">
        <f>SUM(P17:P19)</f>
        <v>121</v>
      </c>
      <c r="Q16" s="41">
        <f t="shared" si="3"/>
        <v>122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s="9" customFormat="1" ht="12" customHeight="1">
      <c r="A17" s="35" t="s">
        <v>19</v>
      </c>
      <c r="B17" s="36"/>
      <c r="C17" s="36"/>
      <c r="D17" s="36"/>
      <c r="E17" s="36"/>
      <c r="F17" s="24"/>
      <c r="G17" s="23"/>
      <c r="H17" s="23"/>
      <c r="I17" s="23"/>
      <c r="J17" s="23"/>
      <c r="K17" s="23"/>
      <c r="L17" s="23"/>
      <c r="M17" s="23"/>
      <c r="N17" s="23"/>
      <c r="O17" s="15"/>
      <c r="P17" s="15"/>
      <c r="Q17" s="1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s="9" customFormat="1" ht="12" customHeight="1">
      <c r="A18" s="35" t="s">
        <v>20</v>
      </c>
      <c r="B18" s="36"/>
      <c r="C18" s="36"/>
      <c r="D18" s="36"/>
      <c r="E18" s="36"/>
      <c r="F18" s="24"/>
      <c r="G18" s="23"/>
      <c r="H18" s="23"/>
      <c r="I18" s="23"/>
      <c r="J18" s="23"/>
      <c r="K18" s="23"/>
      <c r="L18" s="23"/>
      <c r="M18" s="23"/>
      <c r="N18" s="23"/>
      <c r="O18" s="15"/>
      <c r="P18" s="15"/>
      <c r="Q18" s="1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s="9" customFormat="1" ht="12" customHeight="1">
      <c r="A19" s="35" t="s">
        <v>21</v>
      </c>
      <c r="B19" s="36">
        <v>48</v>
      </c>
      <c r="C19" s="36">
        <v>75</v>
      </c>
      <c r="D19" s="36">
        <v>72</v>
      </c>
      <c r="E19" s="36">
        <v>108</v>
      </c>
      <c r="F19" s="24">
        <v>110</v>
      </c>
      <c r="G19" s="23">
        <f>70+50</f>
        <v>120</v>
      </c>
      <c r="H19" s="23">
        <f>72+50</f>
        <v>122</v>
      </c>
      <c r="I19" s="23">
        <v>118</v>
      </c>
      <c r="J19" s="23">
        <v>124</v>
      </c>
      <c r="K19" s="23">
        <v>124</v>
      </c>
      <c r="L19" s="15">
        <v>121</v>
      </c>
      <c r="M19" s="15">
        <v>125</v>
      </c>
      <c r="N19" s="15">
        <v>124</v>
      </c>
      <c r="O19" s="15">
        <v>123</v>
      </c>
      <c r="P19" s="15">
        <v>121</v>
      </c>
      <c r="Q19" s="15">
        <v>122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</row>
    <row r="20" spans="1:244" s="8" customFormat="1" ht="12" customHeight="1">
      <c r="A20" s="29" t="s">
        <v>22</v>
      </c>
      <c r="B20" s="32">
        <v>224</v>
      </c>
      <c r="C20" s="32">
        <v>227</v>
      </c>
      <c r="D20" s="32">
        <v>235</v>
      </c>
      <c r="E20" s="32">
        <v>224</v>
      </c>
      <c r="F20" s="32">
        <v>244</v>
      </c>
      <c r="G20" s="33">
        <v>261</v>
      </c>
      <c r="H20" s="33">
        <f aca="true" t="shared" si="4" ref="H20:Q20">SUM(H21:H22)</f>
        <v>256</v>
      </c>
      <c r="I20" s="34">
        <f t="shared" si="4"/>
        <v>256</v>
      </c>
      <c r="J20" s="34">
        <f t="shared" si="4"/>
        <v>248</v>
      </c>
      <c r="K20" s="34">
        <f t="shared" si="4"/>
        <v>266</v>
      </c>
      <c r="L20" s="34">
        <f t="shared" si="4"/>
        <v>266</v>
      </c>
      <c r="M20" s="34">
        <f t="shared" si="4"/>
        <v>302</v>
      </c>
      <c r="N20" s="34">
        <f t="shared" si="4"/>
        <v>324</v>
      </c>
      <c r="O20" s="34">
        <f t="shared" si="4"/>
        <v>324</v>
      </c>
      <c r="P20" s="34">
        <f>SUM(P21:P22)</f>
        <v>325</v>
      </c>
      <c r="Q20" s="34">
        <f t="shared" si="4"/>
        <v>319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</row>
    <row r="21" spans="1:244" s="9" customFormat="1" ht="12" customHeight="1">
      <c r="A21" s="35" t="s">
        <v>23</v>
      </c>
      <c r="B21" s="36"/>
      <c r="C21" s="36"/>
      <c r="D21" s="36"/>
      <c r="E21" s="36"/>
      <c r="F21" s="24"/>
      <c r="G21" s="23"/>
      <c r="H21" s="23"/>
      <c r="I21" s="23"/>
      <c r="J21" s="23"/>
      <c r="K21" s="23"/>
      <c r="L21" s="23"/>
      <c r="M21" s="23"/>
      <c r="N21" s="23"/>
      <c r="O21" s="15"/>
      <c r="P21" s="15"/>
      <c r="Q21" s="1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244" s="9" customFormat="1" ht="12" customHeight="1">
      <c r="A22" s="35" t="s">
        <v>24</v>
      </c>
      <c r="B22" s="36">
        <v>224</v>
      </c>
      <c r="C22" s="36">
        <v>227</v>
      </c>
      <c r="D22" s="36">
        <v>235</v>
      </c>
      <c r="E22" s="36">
        <v>224</v>
      </c>
      <c r="F22" s="24">
        <v>244</v>
      </c>
      <c r="G22" s="23">
        <f>67+50+69+75</f>
        <v>261</v>
      </c>
      <c r="H22" s="23">
        <f>60+69+70+57</f>
        <v>256</v>
      </c>
      <c r="I22" s="23">
        <f>60+69+70+57</f>
        <v>256</v>
      </c>
      <c r="J22" s="23">
        <v>248</v>
      </c>
      <c r="K22" s="23">
        <v>266</v>
      </c>
      <c r="L22" s="15">
        <v>266</v>
      </c>
      <c r="M22" s="15">
        <v>302</v>
      </c>
      <c r="N22" s="15">
        <v>324</v>
      </c>
      <c r="O22" s="15">
        <v>324</v>
      </c>
      <c r="P22" s="15">
        <v>325</v>
      </c>
      <c r="Q22" s="15">
        <v>319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</row>
    <row r="23" spans="1:244" s="8" customFormat="1" ht="12" customHeight="1">
      <c r="A23" s="29" t="s">
        <v>4</v>
      </c>
      <c r="B23" s="32">
        <v>50</v>
      </c>
      <c r="C23" s="32">
        <v>45</v>
      </c>
      <c r="D23" s="32">
        <v>48</v>
      </c>
      <c r="E23" s="32">
        <v>43</v>
      </c>
      <c r="F23" s="32">
        <v>45</v>
      </c>
      <c r="G23" s="33">
        <v>45</v>
      </c>
      <c r="H23" s="33">
        <f aca="true" t="shared" si="5" ref="H23:Q23">SUM(H24:H25)</f>
        <v>42</v>
      </c>
      <c r="I23" s="34">
        <f t="shared" si="5"/>
        <v>41</v>
      </c>
      <c r="J23" s="34">
        <f t="shared" si="5"/>
        <v>41</v>
      </c>
      <c r="K23" s="34">
        <f t="shared" si="5"/>
        <v>50</v>
      </c>
      <c r="L23" s="34">
        <f t="shared" si="5"/>
        <v>50</v>
      </c>
      <c r="M23" s="34">
        <f t="shared" si="5"/>
        <v>50</v>
      </c>
      <c r="N23" s="34">
        <f t="shared" si="5"/>
        <v>49</v>
      </c>
      <c r="O23" s="34">
        <f t="shared" si="5"/>
        <v>50</v>
      </c>
      <c r="P23" s="34">
        <f>SUM(P24:P25)</f>
        <v>50</v>
      </c>
      <c r="Q23" s="34">
        <f t="shared" si="5"/>
        <v>48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</row>
    <row r="24" spans="1:244" s="9" customFormat="1" ht="12" customHeight="1">
      <c r="A24" s="35" t="s">
        <v>25</v>
      </c>
      <c r="B24" s="36"/>
      <c r="C24" s="36"/>
      <c r="D24" s="36"/>
      <c r="E24" s="36"/>
      <c r="F24" s="24"/>
      <c r="G24" s="23"/>
      <c r="H24" s="23"/>
      <c r="I24" s="23"/>
      <c r="J24" s="23"/>
      <c r="K24" s="23"/>
      <c r="L24" s="23"/>
      <c r="M24" s="23"/>
      <c r="N24" s="23"/>
      <c r="O24" s="15"/>
      <c r="P24" s="15"/>
      <c r="Q24" s="1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</row>
    <row r="25" spans="1:244" s="9" customFormat="1" ht="12" customHeight="1">
      <c r="A25" s="35" t="s">
        <v>26</v>
      </c>
      <c r="B25" s="36">
        <v>50</v>
      </c>
      <c r="C25" s="36">
        <v>45</v>
      </c>
      <c r="D25" s="36">
        <v>48</v>
      </c>
      <c r="E25" s="36">
        <v>43</v>
      </c>
      <c r="F25" s="24">
        <v>45</v>
      </c>
      <c r="G25" s="23">
        <v>45</v>
      </c>
      <c r="H25" s="23">
        <v>42</v>
      </c>
      <c r="I25" s="23">
        <v>41</v>
      </c>
      <c r="J25" s="23">
        <v>41</v>
      </c>
      <c r="K25" s="23">
        <v>50</v>
      </c>
      <c r="L25" s="15">
        <v>50</v>
      </c>
      <c r="M25" s="15">
        <v>50</v>
      </c>
      <c r="N25" s="15">
        <v>49</v>
      </c>
      <c r="O25" s="15">
        <v>50</v>
      </c>
      <c r="P25" s="15">
        <v>50</v>
      </c>
      <c r="Q25" s="15">
        <v>48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</row>
    <row r="26" spans="1:244" s="8" customFormat="1" ht="12" customHeight="1">
      <c r="A26" s="29" t="s">
        <v>5</v>
      </c>
      <c r="B26" s="32">
        <v>46</v>
      </c>
      <c r="C26" s="32">
        <v>55</v>
      </c>
      <c r="D26" s="32">
        <v>73</v>
      </c>
      <c r="E26" s="32">
        <v>331</v>
      </c>
      <c r="F26" s="32">
        <v>327</v>
      </c>
      <c r="G26" s="33">
        <f>+G27+G28</f>
        <v>345</v>
      </c>
      <c r="H26" s="33">
        <f aca="true" t="shared" si="6" ref="H26:Q26">SUM(H27:H28)</f>
        <v>337</v>
      </c>
      <c r="I26" s="34">
        <f t="shared" si="6"/>
        <v>335</v>
      </c>
      <c r="J26" s="34">
        <f t="shared" si="6"/>
        <v>326</v>
      </c>
      <c r="K26" s="34">
        <f t="shared" si="6"/>
        <v>330</v>
      </c>
      <c r="L26" s="34">
        <f t="shared" si="6"/>
        <v>362</v>
      </c>
      <c r="M26" s="34">
        <f t="shared" si="6"/>
        <v>362</v>
      </c>
      <c r="N26" s="34">
        <f t="shared" si="6"/>
        <v>411</v>
      </c>
      <c r="O26" s="34">
        <f t="shared" si="6"/>
        <v>409</v>
      </c>
      <c r="P26" s="34">
        <f>SUM(P27:P28)</f>
        <v>417</v>
      </c>
      <c r="Q26" s="34">
        <f t="shared" si="6"/>
        <v>411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</row>
    <row r="27" spans="1:244" s="9" customFormat="1" ht="12" customHeight="1">
      <c r="A27" s="49" t="s">
        <v>27</v>
      </c>
      <c r="B27" s="36">
        <v>46</v>
      </c>
      <c r="C27" s="36">
        <v>55</v>
      </c>
      <c r="D27" s="36">
        <v>73</v>
      </c>
      <c r="E27" s="36">
        <v>256</v>
      </c>
      <c r="F27" s="38">
        <v>252</v>
      </c>
      <c r="G27" s="39">
        <f>50+75+70+75</f>
        <v>270</v>
      </c>
      <c r="H27" s="39">
        <f>68+72+73+49</f>
        <v>262</v>
      </c>
      <c r="I27" s="39">
        <v>261</v>
      </c>
      <c r="J27" s="39">
        <v>251</v>
      </c>
      <c r="K27" s="39">
        <v>257</v>
      </c>
      <c r="L27" s="15">
        <v>287</v>
      </c>
      <c r="M27" s="15">
        <v>264</v>
      </c>
      <c r="N27" s="15">
        <v>264</v>
      </c>
      <c r="O27" s="15">
        <v>261</v>
      </c>
      <c r="P27" s="15">
        <v>267</v>
      </c>
      <c r="Q27" s="15">
        <v>265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</row>
    <row r="28" spans="1:244" s="9" customFormat="1" ht="12" customHeight="1">
      <c r="A28" s="49" t="s">
        <v>28</v>
      </c>
      <c r="B28" s="36"/>
      <c r="C28" s="36"/>
      <c r="D28" s="36"/>
      <c r="E28" s="36">
        <v>75</v>
      </c>
      <c r="F28" s="38">
        <v>75</v>
      </c>
      <c r="G28" s="39">
        <v>75</v>
      </c>
      <c r="H28" s="39">
        <v>75</v>
      </c>
      <c r="I28" s="39">
        <v>74</v>
      </c>
      <c r="J28" s="39">
        <v>75</v>
      </c>
      <c r="K28" s="39">
        <v>73</v>
      </c>
      <c r="L28" s="15">
        <v>75</v>
      </c>
      <c r="M28" s="15">
        <v>98</v>
      </c>
      <c r="N28" s="15">
        <v>147</v>
      </c>
      <c r="O28" s="15">
        <v>148</v>
      </c>
      <c r="P28" s="15">
        <v>150</v>
      </c>
      <c r="Q28" s="15">
        <v>146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</row>
    <row r="29" spans="1:244" s="10" customFormat="1" ht="12" customHeight="1">
      <c r="A29" s="42" t="s">
        <v>29</v>
      </c>
      <c r="B29" s="43">
        <v>683</v>
      </c>
      <c r="C29" s="43">
        <v>737</v>
      </c>
      <c r="D29" s="43">
        <v>848</v>
      </c>
      <c r="E29" s="43">
        <v>1115</v>
      </c>
      <c r="F29" s="43">
        <v>1212</v>
      </c>
      <c r="G29" s="43">
        <f aca="true" t="shared" si="7" ref="G29:Q29">+G5+G9+G12+G15+G16+G20+G23+G26</f>
        <v>1373</v>
      </c>
      <c r="H29" s="43">
        <f t="shared" si="7"/>
        <v>1353</v>
      </c>
      <c r="I29" s="43">
        <f t="shared" si="7"/>
        <v>1332</v>
      </c>
      <c r="J29" s="43">
        <f t="shared" si="7"/>
        <v>1330</v>
      </c>
      <c r="K29" s="43">
        <f t="shared" si="7"/>
        <v>1354</v>
      </c>
      <c r="L29" s="43">
        <f t="shared" si="7"/>
        <v>1405</v>
      </c>
      <c r="M29" s="43">
        <f t="shared" si="7"/>
        <v>1495</v>
      </c>
      <c r="N29" s="43">
        <f t="shared" si="7"/>
        <v>1582</v>
      </c>
      <c r="O29" s="43">
        <f t="shared" si="7"/>
        <v>1816</v>
      </c>
      <c r="P29" s="43">
        <f>+P5+P9+P12+P15+P16+P20+P23+P26</f>
        <v>1907</v>
      </c>
      <c r="Q29" s="43">
        <f t="shared" si="7"/>
        <v>1866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</row>
    <row r="30" spans="1:244" s="10" customFormat="1" ht="12" customHeight="1">
      <c r="A30" s="51" t="s">
        <v>49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</row>
    <row r="31" spans="1:244" s="10" customFormat="1" ht="12" customHeight="1">
      <c r="A31" s="44" t="s">
        <v>36</v>
      </c>
      <c r="B31" s="45"/>
      <c r="C31" s="45"/>
      <c r="D31" s="45"/>
      <c r="E31" s="45"/>
      <c r="F31" s="45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pans="1:244" ht="12">
      <c r="A32" s="46" t="s">
        <v>31</v>
      </c>
      <c r="B32" s="44"/>
      <c r="C32" s="44"/>
      <c r="D32" s="44"/>
      <c r="E32" s="47"/>
      <c r="F32" s="48"/>
      <c r="G32" s="47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</row>
    <row r="33" spans="1:244" ht="12.75" customHeight="1">
      <c r="A33" s="64"/>
      <c r="B33" s="64"/>
      <c r="C33" s="64"/>
      <c r="D33" s="64"/>
      <c r="E33" s="64"/>
      <c r="F33" s="64"/>
      <c r="G33" s="6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</row>
    <row r="34" spans="1:244" ht="12">
      <c r="A34" s="1"/>
      <c r="B34"/>
      <c r="C34"/>
      <c r="D34"/>
      <c r="E34" s="5"/>
      <c r="F34" s="1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</row>
    <row r="35" spans="1:244" ht="12">
      <c r="A35"/>
      <c r="B35"/>
      <c r="C35"/>
      <c r="D35"/>
      <c r="E35" s="5"/>
      <c r="F35" s="1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</row>
    <row r="36" spans="1:244" ht="12">
      <c r="A36"/>
      <c r="B36"/>
      <c r="C36"/>
      <c r="D36"/>
      <c r="E36" s="5"/>
      <c r="F36" s="1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</row>
    <row r="37" spans="1:244" ht="12">
      <c r="A37"/>
      <c r="B37"/>
      <c r="C37"/>
      <c r="D37"/>
      <c r="E37" s="5"/>
      <c r="F37" s="1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</row>
    <row r="38" spans="1:244" ht="12">
      <c r="A38"/>
      <c r="B38"/>
      <c r="C38"/>
      <c r="D38"/>
      <c r="E38" s="5"/>
      <c r="F38" s="1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</row>
    <row r="39" spans="1:244" ht="12">
      <c r="A39"/>
      <c r="B39"/>
      <c r="C39"/>
      <c r="D39"/>
      <c r="E39" s="5"/>
      <c r="F39" s="1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</row>
    <row r="40" spans="1:244" ht="12">
      <c r="A40"/>
      <c r="B40"/>
      <c r="C40"/>
      <c r="D40"/>
      <c r="E40" s="5"/>
      <c r="F40" s="1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</row>
    <row r="41" spans="1:244" ht="12">
      <c r="A41"/>
      <c r="B41"/>
      <c r="C41"/>
      <c r="D41"/>
      <c r="E41" s="5"/>
      <c r="F41" s="1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</row>
    <row r="42" spans="1:244" ht="12">
      <c r="A42"/>
      <c r="B42"/>
      <c r="C42"/>
      <c r="D42"/>
      <c r="E42" s="5"/>
      <c r="F42" s="1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</row>
  </sheetData>
  <sheetProtection/>
  <mergeCells count="1">
    <mergeCell ref="A33:G3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8" r:id="rId1"/>
  <headerFooter alignWithMargins="0">
    <oddHeader>&amp;R&amp;F</oddHeader>
    <oddFooter>&amp;LComune di Bologna - Dipartimento Programmazione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2016-02-23T09:49:13Z</cp:lastPrinted>
  <dcterms:created xsi:type="dcterms:W3CDTF">2010-03-03T10:43:57Z</dcterms:created>
  <dcterms:modified xsi:type="dcterms:W3CDTF">2024-03-28T13:13:31Z</dcterms:modified>
  <cp:category/>
  <cp:version/>
  <cp:contentType/>
  <cp:contentStatus/>
</cp:coreProperties>
</file>