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60" windowWidth="15480" windowHeight="8130" activeTab="0"/>
  </bookViews>
  <sheets>
    <sheet name="Tavola" sheetId="1" r:id="rId1"/>
    <sheet name="Tavola 2021-2022" sheetId="2" r:id="rId2"/>
    <sheet name="Tavola 2020-2021" sheetId="3" r:id="rId3"/>
    <sheet name="Tavola 2019-2020" sheetId="4" r:id="rId4"/>
    <sheet name="Tavola 2018-2019" sheetId="5" r:id="rId5"/>
    <sheet name="Tavola 2017-2018" sheetId="6" r:id="rId6"/>
    <sheet name="Tavola 2016-2017" sheetId="7" r:id="rId7"/>
    <sheet name="Tavola 2015_2016" sheetId="8" r:id="rId8"/>
    <sheet name="Tavola 2014_2015" sheetId="9" r:id="rId9"/>
    <sheet name="Tavola 2013_2014" sheetId="10" r:id="rId10"/>
    <sheet name="Tavola 2012_2013" sheetId="11" r:id="rId11"/>
    <sheet name="Tavola 2011_2012" sheetId="12" r:id="rId12"/>
    <sheet name="Tavola 2010_2011" sheetId="13" r:id="rId13"/>
    <sheet name="Tavola 2009_2010" sheetId="14" r:id="rId14"/>
    <sheet name="Tavola 2008_2009" sheetId="15" r:id="rId15"/>
    <sheet name="Tavola 2007_2008" sheetId="16" r:id="rId16"/>
    <sheet name="Tavola 2006_2007" sheetId="17" r:id="rId17"/>
    <sheet name="Tavola 2005_2006" sheetId="18" r:id="rId18"/>
    <sheet name="Tavola 2004_2005" sheetId="19" r:id="rId19"/>
  </sheets>
  <definedNames>
    <definedName name="Anno_fine_tavola">#REF!</definedName>
    <definedName name="Anno_inizio_banca_dati">#REF!</definedName>
    <definedName name="_xlnm.Print_Area" localSheetId="0">'Tavola'!$A$1:$G$36</definedName>
    <definedName name="_xlnm.Print_Area" localSheetId="18">'Tavola 2004_2005'!$A$1:$H$33</definedName>
    <definedName name="_xlnm.Print_Area" localSheetId="17">'Tavola 2005_2006'!$A$1:$H$32</definedName>
    <definedName name="_xlnm.Print_Area" localSheetId="16">'Tavola 2006_2007'!$A$1:$G$32</definedName>
    <definedName name="_xlnm.Print_Area" localSheetId="15">'Tavola 2007_2008'!$A$1:$F$33</definedName>
    <definedName name="_xlnm.Print_Area" localSheetId="14">'Tavola 2008_2009'!$A$1:$F$34</definedName>
    <definedName name="_xlnm.Print_Area" localSheetId="13">'Tavola 2009_2010'!$A$1:$F$33</definedName>
    <definedName name="_xlnm.Print_Area" localSheetId="12">'Tavola 2010_2011'!$A$1:$E$33</definedName>
    <definedName name="_xlnm.Print_Area" localSheetId="11">'Tavola 2011_2012'!$A$1:$E$33</definedName>
    <definedName name="_xlnm.Print_Area" localSheetId="10">'Tavola 2012_2013'!$A$1:$E$33</definedName>
    <definedName name="_xlnm.Print_Area" localSheetId="9">'Tavola 2013_2014'!$A$1:$E$33</definedName>
    <definedName name="_xlnm.Print_Area" localSheetId="8">'Tavola 2014_2015'!$A$1:$G$32</definedName>
    <definedName name="_xlnm.Print_Area" localSheetId="7">'Tavola 2015_2016'!$A$1:$G$32</definedName>
    <definedName name="_xlnm.Print_Area" localSheetId="6">'Tavola 2016-2017'!$A$1:$G$34</definedName>
    <definedName name="_xlnm.Print_Area" localSheetId="5">'Tavola 2017-2018'!$A$1:$G$36</definedName>
    <definedName name="_xlnm.Print_Area" localSheetId="4">'Tavola 2018-2019'!$A$1:$G$36</definedName>
    <definedName name="_xlnm.Print_Area" localSheetId="3">'Tavola 2019-2020'!$A$1:$G$36</definedName>
    <definedName name="_xlnm.Print_Area" localSheetId="2">'Tavola 2020-2021'!$A$1:$G$36</definedName>
    <definedName name="_xlnm.Print_Area" localSheetId="1">'Tavola 2021-2022'!$A$1:$G$36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12">#REF!</definedName>
    <definedName name="Ordine_riferimento_territoriale" localSheetId="11">#REF!</definedName>
    <definedName name="Ordine_riferimento_territoriale" localSheetId="10">#REF!</definedName>
    <definedName name="Ordine_riferimento_territoriale" localSheetId="9">#REF!</definedName>
    <definedName name="Ordine_riferimento_territoriale" localSheetId="8">#REF!</definedName>
    <definedName name="Ordine_riferimento_territoriale" localSheetId="7">#REF!</definedName>
    <definedName name="Ordine_riferimento_territoriale" localSheetId="6">#REF!</definedName>
    <definedName name="Ordine_riferimento_territoriale" localSheetId="5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<sst xmlns="http://schemas.openxmlformats.org/spreadsheetml/2006/main" count="751" uniqueCount="96">
  <si>
    <t>(1)</t>
  </si>
  <si>
    <t xml:space="preserve">Quartieri e zone  </t>
  </si>
  <si>
    <t>Tempo pieno</t>
  </si>
  <si>
    <t>Part-time</t>
  </si>
  <si>
    <t xml:space="preserve">Totali </t>
  </si>
  <si>
    <t xml:space="preserve"> di cui piccoli                      (2)</t>
  </si>
  <si>
    <t>Borgo Panigale</t>
  </si>
  <si>
    <t>Navile</t>
  </si>
  <si>
    <t xml:space="preserve">   Bolognina</t>
  </si>
  <si>
    <t xml:space="preserve">   Corticella</t>
  </si>
  <si>
    <t xml:space="preserve">   Lame    </t>
  </si>
  <si>
    <t>Porto</t>
  </si>
  <si>
    <t xml:space="preserve">   Marconi</t>
  </si>
  <si>
    <t xml:space="preserve">   Saffi</t>
  </si>
  <si>
    <t>Reno</t>
  </si>
  <si>
    <t xml:space="preserve">   Barca</t>
  </si>
  <si>
    <t xml:space="preserve">   Santa Viola</t>
  </si>
  <si>
    <t>San Donato</t>
  </si>
  <si>
    <t>Santo Stefano</t>
  </si>
  <si>
    <t xml:space="preserve">   Colli</t>
  </si>
  <si>
    <t xml:space="preserve">   Galvani</t>
  </si>
  <si>
    <t xml:space="preserve">   Murri</t>
  </si>
  <si>
    <t>San Vitale</t>
  </si>
  <si>
    <t xml:space="preserve">   Irnerio</t>
  </si>
  <si>
    <t xml:space="preserve">   San Vitale</t>
  </si>
  <si>
    <t>Saragozza</t>
  </si>
  <si>
    <t xml:space="preserve">   Costa Saragozza</t>
  </si>
  <si>
    <t xml:space="preserve">   Malpighi</t>
  </si>
  <si>
    <t>Savena</t>
  </si>
  <si>
    <t xml:space="preserve">   Mazzini</t>
  </si>
  <si>
    <t xml:space="preserve">   San Ruffillo</t>
  </si>
  <si>
    <t>Bologna</t>
  </si>
  <si>
    <t>(1) Situazione all'inizio dell'anno educativo. I posti sono tutti quelli</t>
  </si>
  <si>
    <t>per i quali gli uffici comunali ricevono le iscrizioni, pertanto entrano a far parte delle</t>
  </si>
  <si>
    <t>graduatorie comunali, con le medesime modalità di ammissione e di tariffazione.</t>
  </si>
  <si>
    <t xml:space="preserve">(2) Corrisponde alla voce "lattanti" utilizzata in precedenza. </t>
  </si>
  <si>
    <t xml:space="preserve">(1) Sono compresi i posti convenzionati nel corso dell'anno educativo. I posti sono tutti quelli </t>
  </si>
  <si>
    <t>(3) Bambini figli di genitori entrambi di nazionalità non italiana.</t>
  </si>
  <si>
    <t xml:space="preserve"> di cui                                   con handicap         (2)</t>
  </si>
  <si>
    <t xml:space="preserve">(1) Situazioni all'inizio dell'anno educativo. I posti sono tutti quelli per i quali gli uffici comunali ricevono le iscrizioni, </t>
  </si>
  <si>
    <t>pertanto entrano a far parte delle graduatorie comunali, con le medesime modalità di ammissione e di tariffazione.</t>
  </si>
  <si>
    <t xml:space="preserve"> di cui stranieri         (3)</t>
  </si>
  <si>
    <t>(2) Corrisponde alla voce "lattanti" utilizzata in precedenza. Sono compresi 40 posti in concessione nelle zone Lame e San Ruffillo.</t>
  </si>
  <si>
    <t xml:space="preserve"> di cui                                   con handicap      </t>
  </si>
  <si>
    <t>Posti nei nidi comunali, posti convenzionati nei nidi in concessione e nei nidi privati autorizzati per quartiere e zona</t>
  </si>
  <si>
    <t>nell'anno educativo 2008-2009</t>
  </si>
  <si>
    <t>nell'anno educativo 2007-2008</t>
  </si>
  <si>
    <t>nell'anno educativo 2006-2007</t>
  </si>
  <si>
    <t>nell'anno educativo 2005-2006</t>
  </si>
  <si>
    <t>nell'anno educativo 2004-2005</t>
  </si>
  <si>
    <t>nell'anno educativo 2009-2010</t>
  </si>
  <si>
    <t xml:space="preserve"> Ulteriori posti in convenzione disponibili in corso d'anno in nidi privati autorizzati per misure anticrisi</t>
  </si>
  <si>
    <t>nell'anno educativo 2012-2013</t>
  </si>
  <si>
    <t>nell'anno educativo 2011-2012</t>
  </si>
  <si>
    <t>nell'anno educativo 2010-2011</t>
  </si>
  <si>
    <t>nell'anno educativo 2013-2014</t>
  </si>
  <si>
    <t>(2) Corrisponde alla voce "lattanti" utilizzata in precedenza.  Comprendono 9 posti per misure anticrisi.</t>
  </si>
  <si>
    <t>nell'anno educativo 2014-2015</t>
  </si>
  <si>
    <t>nell'anno educativo 2015-2016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</si>
  <si>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</si>
  <si>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</si>
  <si>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</si>
  <si>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</si>
  <si>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</si>
  <si>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</si>
  <si>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</si>
  <si>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</si>
  <si>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</si>
  <si>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</si>
  <si>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</si>
  <si>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</si>
  <si>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</si>
  <si>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</si>
  <si>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</si>
  <si>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</si>
  <si>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</si>
  <si>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</si>
  <si>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</si>
  <si>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</si>
  <si>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</si>
  <si>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</si>
  <si>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</si>
  <si>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Posti nei nidi comunali, posti convenzionati nei nidi in concessione e nei nidi privati
 autorizzati per quartiere e zona</t>
  </si>
  <si>
    <t>nell'anno educativo 2016-2017</t>
  </si>
  <si>
    <t>nell'anno educativo 2017-2018</t>
  </si>
  <si>
    <t>(1)(3)</t>
  </si>
  <si>
    <t xml:space="preserve">(3) Comprende anche i posti a canone calmierato presso nidi privati. Restano pertanto esclusi dal computo i posti nei </t>
  </si>
  <si>
    <t>Piccoli Gruppi Educativi, quelli nelle Sezioni Primavera e quelli a libero mercato presso nidi privati autorizzati.</t>
  </si>
  <si>
    <t>nell'anno educativo 2018-2019</t>
  </si>
  <si>
    <t>Posti nei nidi comunali, posti convenzionati nei nidi in concessione e nei nidi privati
autorizzati per quartiere e zona</t>
  </si>
  <si>
    <t>nell'anno educativo 2019-2020</t>
  </si>
  <si>
    <t>nell'anno educativo 2020-2021</t>
  </si>
  <si>
    <t>Posti nei nidi comunali, posti convenzionati,nei nidi in concessione e nei nidi privati
 autorizzati per quartiere e zona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</si>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</sst>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</numFmts>
  <fonts count="49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8"/>
      <name val="Helvetica-Narrow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  <font>
      <sz val="9"/>
      <color indexed="10"/>
      <name val="Helvetica-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37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39" fillId="20" borderId="7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" fillId="0" borderId="0" applyNumberFormat="0" applyProtection="0">
      <alignment horizontal="left"/>
    </xf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8" fontId="5" fillId="0" borderId="0" xfId="42" applyNumberFormat="1" applyFont="1" applyBorder="1" applyAlignment="1" applyProtection="1">
      <alignment horizontal="right"/>
      <protection locked="0"/>
    </xf>
    <xf numFmtId="0" fontId="2" fillId="0" borderId="0" xfId="42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2" fillId="0" borderId="0" xfId="42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>
      <alignment horizontal="right" vertical="center"/>
    </xf>
    <xf numFmtId="1" fontId="0" fillId="0" borderId="12" xfId="0" applyNumberFormat="1" applyFont="1" applyBorder="1" applyAlignment="1" applyProtection="1">
      <alignment horizontal="right" vertical="center" wrapText="1"/>
      <protection locked="0"/>
    </xf>
    <xf numFmtId="178" fontId="6" fillId="0" borderId="12" xfId="0" applyNumberFormat="1" applyFont="1" applyBorder="1" applyAlignment="1" applyProtection="1">
      <alignment horizontal="right" vertical="center" wrapText="1"/>
      <protection locked="0"/>
    </xf>
    <xf numFmtId="178" fontId="6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3" fontId="7" fillId="0" borderId="13" xfId="0" applyNumberFormat="1" applyFont="1" applyBorder="1" applyAlignment="1" applyProtection="1">
      <alignment/>
      <protection/>
    </xf>
    <xf numFmtId="3" fontId="7" fillId="0" borderId="13" xfId="0" applyNumberFormat="1" applyFont="1" applyBorder="1" applyAlignment="1">
      <alignment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3" fontId="3" fillId="0" borderId="0" xfId="0" applyNumberFormat="1" applyFont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42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8" fillId="0" borderId="13" xfId="0" applyNumberFormat="1" applyFont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3" fontId="0" fillId="0" borderId="0" xfId="0" applyNumberFormat="1" applyAlignment="1" applyProtection="1">
      <alignment/>
      <protection/>
    </xf>
    <xf numFmtId="178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>
      <alignment wrapText="1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50" applyFont="1">
      <alignment/>
      <protection/>
    </xf>
    <xf numFmtId="0" fontId="10" fillId="0" borderId="14" xfId="0" applyFont="1" applyBorder="1" applyAlignment="1" applyProtection="1">
      <alignment vertical="center"/>
      <protection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0" fillId="0" borderId="14" xfId="0" applyNumberFormat="1" applyFont="1" applyBorder="1" applyAlignment="1" applyProtection="1">
      <alignment/>
      <protection locked="0"/>
    </xf>
    <xf numFmtId="3" fontId="2" fillId="0" borderId="0" xfId="42" applyNumberFormat="1" applyFont="1" applyBorder="1" applyAlignment="1" applyProtection="1">
      <alignment wrapText="1"/>
      <protection/>
    </xf>
    <xf numFmtId="0" fontId="13" fillId="0" borderId="0" xfId="0" applyFont="1" applyAlignment="1" applyProtection="1">
      <alignment/>
      <protection locked="0"/>
    </xf>
    <xf numFmtId="3" fontId="2" fillId="0" borderId="0" xfId="42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Migliaia (0)_Tavola" xfId="47"/>
    <cellStyle name="Comma [0]" xfId="48"/>
    <cellStyle name="Neutrale" xfId="49"/>
    <cellStyle name="Normale_2_1_19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Valuta (0)_Tavola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43"/>
  <sheetViews>
    <sheetView tabSelected="1" zoomScalePageLayoutView="0" workbookViewId="0" topLeftCell="A1">
      <selection activeCell="I21" sqref="I2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7" width="2.625" style="2" customWidth="1"/>
    <col min="8" max="9" width="15.25390625" style="2" bestFit="1" customWidth="1"/>
    <col min="10" max="16384" width="10.875" style="2" customWidth="1"/>
  </cols>
  <sheetData>
    <row r="1" spans="1:172" s="5" customFormat="1" ht="30" customHeight="1">
      <c r="A1" s="87" t="s">
        <v>89</v>
      </c>
      <c r="B1" s="87"/>
      <c r="C1" s="87"/>
      <c r="D1" s="87"/>
      <c r="E1" s="87"/>
      <c r="F1" s="87"/>
      <c r="G1" s="87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</row>
    <row r="2" spans="1:172" s="5" customFormat="1" ht="15" customHeight="1">
      <c r="A2" s="6" t="s">
        <v>95</v>
      </c>
      <c r="B2" s="6"/>
      <c r="E2" s="3" t="s">
        <v>85</v>
      </c>
      <c r="F2" s="3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</row>
    <row r="4" spans="1:172" s="5" customFormat="1" ht="12" customHeight="1">
      <c r="A4" s="74" t="s">
        <v>59</v>
      </c>
      <c r="B4" s="74"/>
      <c r="C4" s="81">
        <v>371</v>
      </c>
      <c r="D4" s="81">
        <v>27</v>
      </c>
      <c r="E4" s="81">
        <v>398</v>
      </c>
      <c r="F4" s="81">
        <v>85</v>
      </c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172" s="5" customFormat="1" ht="12" customHeight="1">
      <c r="A5" s="75"/>
      <c r="B5" s="75" t="s">
        <v>60</v>
      </c>
      <c r="C5" s="5">
        <v>160</v>
      </c>
      <c r="D5" s="5">
        <v>11</v>
      </c>
      <c r="E5" s="82">
        <v>171</v>
      </c>
      <c r="F5" s="5">
        <v>45</v>
      </c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</row>
    <row r="6" spans="1:172" s="5" customFormat="1" ht="12" customHeight="1">
      <c r="A6" s="75"/>
      <c r="B6" s="75" t="s">
        <v>61</v>
      </c>
      <c r="C6" s="5">
        <v>159</v>
      </c>
      <c r="D6" s="5">
        <v>11</v>
      </c>
      <c r="E6" s="82">
        <v>170</v>
      </c>
      <c r="F6" s="5">
        <v>25</v>
      </c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</row>
    <row r="7" spans="1:172" s="5" customFormat="1" ht="12" customHeight="1">
      <c r="A7" s="75"/>
      <c r="B7" s="75" t="s">
        <v>62</v>
      </c>
      <c r="C7" s="5">
        <v>52</v>
      </c>
      <c r="D7" s="5">
        <v>5</v>
      </c>
      <c r="E7" s="82">
        <v>57</v>
      </c>
      <c r="F7" s="5">
        <v>15</v>
      </c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</row>
    <row r="8" spans="1:172" s="5" customFormat="1" ht="12" customHeight="1">
      <c r="A8" s="76" t="s">
        <v>7</v>
      </c>
      <c r="B8" s="76"/>
      <c r="C8" s="81">
        <v>501</v>
      </c>
      <c r="D8" s="81">
        <v>31</v>
      </c>
      <c r="E8" s="81">
        <v>532</v>
      </c>
      <c r="F8" s="81">
        <v>119</v>
      </c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</row>
    <row r="9" spans="1:172" s="5" customFormat="1" ht="12" customHeight="1">
      <c r="A9" s="77"/>
      <c r="B9" s="75" t="s">
        <v>63</v>
      </c>
      <c r="C9" s="5">
        <v>250</v>
      </c>
      <c r="D9" s="5">
        <v>18</v>
      </c>
      <c r="E9" s="82">
        <v>268</v>
      </c>
      <c r="F9" s="5">
        <v>62</v>
      </c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</row>
    <row r="10" spans="1:172" s="5" customFormat="1" ht="12" customHeight="1">
      <c r="A10" s="78"/>
      <c r="B10" s="75" t="s">
        <v>64</v>
      </c>
      <c r="C10" s="5">
        <v>135</v>
      </c>
      <c r="D10" s="5">
        <v>9</v>
      </c>
      <c r="E10" s="82">
        <v>144</v>
      </c>
      <c r="F10" s="5">
        <v>19</v>
      </c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</row>
    <row r="11" spans="1:172" s="5" customFormat="1" ht="12" customHeight="1">
      <c r="A11" s="78"/>
      <c r="B11" s="75" t="s">
        <v>65</v>
      </c>
      <c r="C11" s="5">
        <v>116</v>
      </c>
      <c r="D11" s="5">
        <v>4</v>
      </c>
      <c r="E11" s="82">
        <v>120</v>
      </c>
      <c r="F11" s="5">
        <v>38</v>
      </c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</row>
    <row r="12" spans="1:172" s="5" customFormat="1" ht="12" customHeight="1">
      <c r="A12" s="76" t="s">
        <v>66</v>
      </c>
      <c r="B12" s="76"/>
      <c r="C12" s="81">
        <v>471</v>
      </c>
      <c r="D12" s="81">
        <v>61</v>
      </c>
      <c r="E12" s="81">
        <v>532</v>
      </c>
      <c r="F12" s="81">
        <v>124</v>
      </c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</row>
    <row r="13" spans="1:172" s="5" customFormat="1" ht="12" customHeight="1">
      <c r="A13" s="78"/>
      <c r="B13" s="75" t="s">
        <v>67</v>
      </c>
      <c r="C13" s="5">
        <v>179</v>
      </c>
      <c r="D13" s="5">
        <v>23</v>
      </c>
      <c r="E13" s="82">
        <v>202</v>
      </c>
      <c r="F13" s="5">
        <v>45</v>
      </c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</row>
    <row r="14" spans="1:172" s="5" customFormat="1" ht="12" customHeight="1">
      <c r="A14" s="78"/>
      <c r="B14" s="75" t="s">
        <v>68</v>
      </c>
      <c r="C14" s="5">
        <v>58</v>
      </c>
      <c r="D14" s="5">
        <v>4</v>
      </c>
      <c r="E14" s="82">
        <v>62</v>
      </c>
      <c r="F14" s="5">
        <v>17</v>
      </c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</row>
    <row r="15" spans="1:172" s="5" customFormat="1" ht="12" customHeight="1">
      <c r="A15" s="77"/>
      <c r="B15" s="75" t="s">
        <v>69</v>
      </c>
      <c r="C15" s="5">
        <v>56</v>
      </c>
      <c r="D15" s="5">
        <v>6</v>
      </c>
      <c r="E15" s="82">
        <v>62</v>
      </c>
      <c r="F15" s="5">
        <v>17</v>
      </c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</row>
    <row r="16" spans="1:172" s="5" customFormat="1" ht="12" customHeight="1">
      <c r="A16" s="77"/>
      <c r="B16" s="75" t="s">
        <v>70</v>
      </c>
      <c r="C16" s="5">
        <v>178</v>
      </c>
      <c r="D16" s="5">
        <v>28</v>
      </c>
      <c r="E16" s="82">
        <v>206</v>
      </c>
      <c r="F16" s="5">
        <v>45</v>
      </c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</row>
    <row r="17" spans="1:172" s="5" customFormat="1" ht="12" customHeight="1">
      <c r="A17" s="74" t="s">
        <v>71</v>
      </c>
      <c r="B17" s="74"/>
      <c r="C17" s="81">
        <v>545</v>
      </c>
      <c r="D17" s="81">
        <v>89</v>
      </c>
      <c r="E17" s="81">
        <v>634</v>
      </c>
      <c r="F17" s="81">
        <v>103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</row>
    <row r="18" spans="1:172" s="5" customFormat="1" ht="12" customHeight="1">
      <c r="A18" s="78"/>
      <c r="B18" s="75" t="s">
        <v>72</v>
      </c>
      <c r="C18" s="5">
        <v>254</v>
      </c>
      <c r="D18" s="5">
        <v>27</v>
      </c>
      <c r="E18" s="82">
        <v>281</v>
      </c>
      <c r="F18" s="5">
        <v>58</v>
      </c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</row>
    <row r="19" spans="1:172" s="5" customFormat="1" ht="12" customHeight="1">
      <c r="A19" s="78"/>
      <c r="B19" s="75" t="s">
        <v>73</v>
      </c>
      <c r="C19" s="5">
        <v>291</v>
      </c>
      <c r="D19" s="5">
        <v>62</v>
      </c>
      <c r="E19" s="82">
        <v>353</v>
      </c>
      <c r="F19" s="5">
        <v>45</v>
      </c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</row>
    <row r="20" spans="1:172" s="5" customFormat="1" ht="12" customHeight="1">
      <c r="A20" s="76" t="s">
        <v>18</v>
      </c>
      <c r="B20" s="76"/>
      <c r="C20" s="81">
        <v>305</v>
      </c>
      <c r="D20" s="81">
        <v>35</v>
      </c>
      <c r="E20" s="81">
        <v>340</v>
      </c>
      <c r="F20" s="81">
        <v>60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</row>
    <row r="21" spans="1:172" s="5" customFormat="1" ht="12" customHeight="1">
      <c r="A21" s="78"/>
      <c r="B21" s="75" t="s">
        <v>74</v>
      </c>
      <c r="C21" s="5">
        <v>128</v>
      </c>
      <c r="D21" s="5">
        <v>0</v>
      </c>
      <c r="E21" s="82">
        <v>128</v>
      </c>
      <c r="F21" s="5">
        <v>30</v>
      </c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</row>
    <row r="22" spans="1:172" s="5" customFormat="1" ht="12" customHeight="1">
      <c r="A22" s="78"/>
      <c r="B22" s="75" t="s">
        <v>75</v>
      </c>
      <c r="C22" s="5">
        <v>88</v>
      </c>
      <c r="D22" s="5">
        <v>5</v>
      </c>
      <c r="E22" s="82">
        <v>93</v>
      </c>
      <c r="F22" s="5">
        <v>15</v>
      </c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</row>
    <row r="23" spans="1:172" s="5" customFormat="1" ht="12" customHeight="1">
      <c r="A23" s="77"/>
      <c r="B23" s="75" t="s">
        <v>76</v>
      </c>
      <c r="C23" s="5">
        <v>36</v>
      </c>
      <c r="D23" s="5">
        <v>6</v>
      </c>
      <c r="E23" s="82">
        <v>42</v>
      </c>
      <c r="F23" s="5">
        <v>0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</row>
    <row r="24" spans="1:172" s="5" customFormat="1" ht="12" customHeight="1">
      <c r="A24" s="78"/>
      <c r="B24" s="75" t="s">
        <v>77</v>
      </c>
      <c r="C24" s="5">
        <v>53</v>
      </c>
      <c r="D24" s="5">
        <v>24</v>
      </c>
      <c r="E24" s="82">
        <v>77</v>
      </c>
      <c r="F24" s="5">
        <v>15</v>
      </c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</row>
    <row r="25" spans="1:172" s="5" customFormat="1" ht="12" customHeight="1">
      <c r="A25" s="76" t="s">
        <v>28</v>
      </c>
      <c r="B25" s="76"/>
      <c r="C25" s="81">
        <v>387</v>
      </c>
      <c r="D25" s="81">
        <v>31</v>
      </c>
      <c r="E25" s="81">
        <v>418</v>
      </c>
      <c r="F25" s="81">
        <v>80</v>
      </c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</row>
    <row r="26" spans="1:172" s="5" customFormat="1" ht="12" customHeight="1">
      <c r="A26" s="77"/>
      <c r="B26" s="75" t="s">
        <v>78</v>
      </c>
      <c r="C26" s="5">
        <v>253</v>
      </c>
      <c r="D26" s="5">
        <v>21</v>
      </c>
      <c r="E26" s="82">
        <v>274</v>
      </c>
      <c r="F26" s="5">
        <v>45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</row>
    <row r="27" spans="1:172" s="5" customFormat="1" ht="12" customHeight="1">
      <c r="A27" s="78"/>
      <c r="B27" s="75" t="s">
        <v>79</v>
      </c>
      <c r="C27" s="5">
        <v>134</v>
      </c>
      <c r="D27" s="5">
        <v>10</v>
      </c>
      <c r="E27" s="82">
        <v>144</v>
      </c>
      <c r="F27" s="5">
        <v>35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</row>
    <row r="28" spans="1:172" s="5" customFormat="1" ht="12" customHeight="1">
      <c r="A28" s="79" t="s">
        <v>80</v>
      </c>
      <c r="B28" s="79"/>
      <c r="C28" s="83">
        <v>238</v>
      </c>
      <c r="D28" s="83">
        <v>21</v>
      </c>
      <c r="E28" s="83">
        <v>259</v>
      </c>
      <c r="F28" s="83">
        <v>49</v>
      </c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</row>
    <row r="29" spans="1:172" s="5" customFormat="1" ht="12" customHeight="1">
      <c r="A29" s="79" t="s">
        <v>81</v>
      </c>
      <c r="B29" s="79"/>
      <c r="C29" s="83">
        <v>2342</v>
      </c>
      <c r="D29" s="83">
        <v>253</v>
      </c>
      <c r="E29" s="83">
        <v>2595</v>
      </c>
      <c r="F29" s="83">
        <v>522</v>
      </c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</row>
    <row r="30" spans="1:172" s="5" customFormat="1" ht="12" customHeight="1">
      <c r="A30" s="80" t="s">
        <v>31</v>
      </c>
      <c r="B30" s="80"/>
      <c r="C30" s="84">
        <v>2580</v>
      </c>
      <c r="D30" s="84">
        <v>274</v>
      </c>
      <c r="E30" s="84">
        <v>2854</v>
      </c>
      <c r="F30" s="84">
        <v>571</v>
      </c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</row>
    <row r="31" spans="1:172" s="5" customFormat="1" ht="12">
      <c r="A31" s="34" t="s">
        <v>32</v>
      </c>
      <c r="B31" s="34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1:186" s="5" customFormat="1" ht="12">
      <c r="A32" s="34" t="s">
        <v>33</v>
      </c>
      <c r="B32" s="34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</row>
    <row r="33" spans="1:186" s="5" customFormat="1" ht="12">
      <c r="A33" s="34" t="s">
        <v>34</v>
      </c>
      <c r="B33" s="34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</row>
    <row r="34" spans="1:186" s="5" customFormat="1" ht="12">
      <c r="A34" s="36" t="s">
        <v>35</v>
      </c>
      <c r="B34" s="34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</row>
    <row r="35" spans="1:186" s="5" customFormat="1" ht="12">
      <c r="A35" s="36" t="s">
        <v>86</v>
      </c>
      <c r="B35" s="34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</row>
    <row r="36" spans="1:186" s="5" customFormat="1" ht="12">
      <c r="A36" s="36" t="s">
        <v>87</v>
      </c>
      <c r="B36" s="36"/>
      <c r="C36" s="37"/>
      <c r="D36" s="37"/>
      <c r="E36" s="37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</row>
    <row r="37" spans="1:186" s="5" customFormat="1" ht="12">
      <c r="A37" s="36"/>
      <c r="B37" s="36"/>
      <c r="C37" s="37"/>
      <c r="D37" s="37"/>
      <c r="E37" s="37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</row>
    <row r="38" spans="1:186" s="5" customFormat="1" ht="12">
      <c r="A38" s="86" t="s">
        <v>93</v>
      </c>
      <c r="B38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</row>
    <row r="39" spans="1:186" s="5" customFormat="1" ht="12">
      <c r="A39"/>
      <c r="B39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</row>
    <row r="40" spans="1:186" s="5" customFormat="1" ht="12">
      <c r="A40"/>
      <c r="B40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</row>
    <row r="41" spans="1:186" s="5" customFormat="1" ht="12">
      <c r="A41"/>
      <c r="B41"/>
      <c r="E41" s="26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</row>
    <row r="42" spans="1:186" s="5" customFormat="1" ht="12">
      <c r="A42"/>
      <c r="B4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</row>
    <row r="43" spans="1:6" ht="12">
      <c r="A43"/>
      <c r="B43"/>
      <c r="C43" s="5"/>
      <c r="D43" s="5"/>
      <c r="E43" s="5"/>
      <c r="F43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Y39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16384" width="10.875" style="2" customWidth="1"/>
  </cols>
  <sheetData>
    <row r="1" spans="1:207" s="5" customFormat="1" ht="30" customHeight="1">
      <c r="A1" s="87" t="s">
        <v>44</v>
      </c>
      <c r="B1" s="87"/>
      <c r="C1" s="87"/>
      <c r="D1" s="87"/>
      <c r="E1" s="87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s="5" customFormat="1" ht="15" customHeight="1">
      <c r="A2" s="6" t="s">
        <v>55</v>
      </c>
      <c r="E2" s="3" t="s">
        <v>0</v>
      </c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207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5" customFormat="1" ht="12" customHeight="1">
      <c r="A4" s="13" t="s">
        <v>6</v>
      </c>
      <c r="B4" s="14">
        <v>159</v>
      </c>
      <c r="C4" s="15">
        <v>11</v>
      </c>
      <c r="D4" s="16">
        <v>170</v>
      </c>
      <c r="E4" s="17">
        <v>25</v>
      </c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5" customFormat="1" ht="12" customHeight="1">
      <c r="A5" s="13" t="s">
        <v>7</v>
      </c>
      <c r="B5" s="14">
        <v>536</v>
      </c>
      <c r="C5" s="14">
        <v>78</v>
      </c>
      <c r="D5" s="20">
        <v>614</v>
      </c>
      <c r="E5" s="21">
        <v>112</v>
      </c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5" customFormat="1" ht="12" customHeight="1">
      <c r="A6" s="23" t="s">
        <v>8</v>
      </c>
      <c r="B6" s="24">
        <v>249</v>
      </c>
      <c r="C6" s="25">
        <v>65</v>
      </c>
      <c r="D6" s="26">
        <v>314</v>
      </c>
      <c r="E6" s="27">
        <v>54</v>
      </c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1:207" s="5" customFormat="1" ht="12" customHeight="1">
      <c r="A7" s="23" t="s">
        <v>9</v>
      </c>
      <c r="B7" s="24">
        <v>142</v>
      </c>
      <c r="C7" s="25">
        <v>9</v>
      </c>
      <c r="D7" s="26">
        <v>151</v>
      </c>
      <c r="E7" s="27">
        <v>19</v>
      </c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</row>
    <row r="8" spans="1:207" s="5" customFormat="1" ht="12" customHeight="1">
      <c r="A8" s="23" t="s">
        <v>10</v>
      </c>
      <c r="B8" s="24">
        <v>145</v>
      </c>
      <c r="C8" s="25">
        <v>4</v>
      </c>
      <c r="D8" s="26">
        <v>149</v>
      </c>
      <c r="E8" s="27">
        <v>39</v>
      </c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5" customFormat="1" ht="12" customHeight="1">
      <c r="A9" s="13" t="s">
        <v>11</v>
      </c>
      <c r="B9" s="14">
        <v>333</v>
      </c>
      <c r="C9" s="14">
        <v>22</v>
      </c>
      <c r="D9" s="14">
        <v>355</v>
      </c>
      <c r="E9" s="21">
        <v>68</v>
      </c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5" customFormat="1" ht="12" customHeight="1">
      <c r="A10" s="23" t="s">
        <v>12</v>
      </c>
      <c r="B10" s="24">
        <v>57</v>
      </c>
      <c r="C10" s="25">
        <v>3</v>
      </c>
      <c r="D10" s="26">
        <v>60</v>
      </c>
      <c r="E10" s="27">
        <v>22</v>
      </c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5" customFormat="1" ht="12" customHeight="1">
      <c r="A11" s="23" t="s">
        <v>13</v>
      </c>
      <c r="B11" s="26">
        <v>276</v>
      </c>
      <c r="C11" s="25">
        <v>19</v>
      </c>
      <c r="D11" s="26">
        <v>295</v>
      </c>
      <c r="E11" s="27">
        <v>46</v>
      </c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5" customFormat="1" ht="12" customHeight="1">
      <c r="A12" s="13" t="s">
        <v>14</v>
      </c>
      <c r="B12" s="14">
        <v>236</v>
      </c>
      <c r="C12" s="14">
        <v>16</v>
      </c>
      <c r="D12" s="14">
        <v>252</v>
      </c>
      <c r="E12" s="21">
        <v>60</v>
      </c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</row>
    <row r="13" spans="1:207" s="5" customFormat="1" ht="12" customHeight="1">
      <c r="A13" s="23" t="s">
        <v>15</v>
      </c>
      <c r="B13" s="24">
        <v>164</v>
      </c>
      <c r="C13" s="25">
        <v>11</v>
      </c>
      <c r="D13" s="26">
        <v>175</v>
      </c>
      <c r="E13" s="27">
        <v>45</v>
      </c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5" customFormat="1" ht="12" customHeight="1">
      <c r="A14" s="23" t="s">
        <v>16</v>
      </c>
      <c r="B14" s="24">
        <v>72</v>
      </c>
      <c r="C14" s="25">
        <v>5</v>
      </c>
      <c r="D14" s="26">
        <v>77</v>
      </c>
      <c r="E14" s="27">
        <v>15</v>
      </c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5" customFormat="1" ht="12" customHeight="1">
      <c r="A15" s="13" t="s">
        <v>17</v>
      </c>
      <c r="B15" s="14">
        <v>277</v>
      </c>
      <c r="C15" s="15">
        <v>34</v>
      </c>
      <c r="D15" s="30">
        <v>311</v>
      </c>
      <c r="E15" s="17">
        <v>60</v>
      </c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</row>
    <row r="16" spans="1:207" s="5" customFormat="1" ht="12" customHeight="1">
      <c r="A16" s="13" t="s">
        <v>18</v>
      </c>
      <c r="B16" s="14">
        <v>278</v>
      </c>
      <c r="C16" s="14">
        <v>58</v>
      </c>
      <c r="D16" s="14">
        <v>336</v>
      </c>
      <c r="E16" s="21">
        <v>60</v>
      </c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</row>
    <row r="17" spans="1:207" s="5" customFormat="1" ht="12" customHeight="1">
      <c r="A17" s="23" t="s">
        <v>19</v>
      </c>
      <c r="B17" s="24">
        <v>54</v>
      </c>
      <c r="C17" s="25">
        <v>26</v>
      </c>
      <c r="D17" s="26">
        <v>80</v>
      </c>
      <c r="E17" s="27">
        <v>15</v>
      </c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s="5" customFormat="1" ht="12" customHeight="1">
      <c r="A18" s="23" t="s">
        <v>20</v>
      </c>
      <c r="B18" s="24">
        <v>97</v>
      </c>
      <c r="C18" s="25">
        <v>9</v>
      </c>
      <c r="D18" s="26">
        <v>106</v>
      </c>
      <c r="E18" s="27">
        <v>15</v>
      </c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207" s="5" customFormat="1" ht="12" customHeight="1">
      <c r="A19" s="23" t="s">
        <v>21</v>
      </c>
      <c r="B19" s="24">
        <v>127</v>
      </c>
      <c r="C19" s="25">
        <v>23</v>
      </c>
      <c r="D19" s="26">
        <v>150</v>
      </c>
      <c r="E19" s="27">
        <v>30</v>
      </c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</row>
    <row r="20" spans="1:207" s="5" customFormat="1" ht="12" customHeight="1">
      <c r="A20" s="13" t="s">
        <v>22</v>
      </c>
      <c r="B20" s="14">
        <v>356</v>
      </c>
      <c r="C20" s="14">
        <v>68</v>
      </c>
      <c r="D20" s="14">
        <v>424</v>
      </c>
      <c r="E20" s="21">
        <v>49</v>
      </c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</row>
    <row r="21" spans="1:207" s="5" customFormat="1" ht="12" customHeight="1">
      <c r="A21" s="23" t="s">
        <v>23</v>
      </c>
      <c r="B21" s="24">
        <v>48</v>
      </c>
      <c r="C21" s="25">
        <v>6</v>
      </c>
      <c r="D21" s="26">
        <v>54</v>
      </c>
      <c r="E21" s="27">
        <v>0</v>
      </c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</row>
    <row r="22" spans="1:207" s="5" customFormat="1" ht="12" customHeight="1">
      <c r="A22" s="64" t="s">
        <v>24</v>
      </c>
      <c r="B22" s="24">
        <v>308</v>
      </c>
      <c r="C22" s="25">
        <v>62</v>
      </c>
      <c r="D22" s="26">
        <v>370</v>
      </c>
      <c r="E22" s="27">
        <v>49</v>
      </c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1:207" s="5" customFormat="1" ht="12" customHeight="1">
      <c r="A23" s="13" t="s">
        <v>25</v>
      </c>
      <c r="B23" s="14">
        <v>262</v>
      </c>
      <c r="C23" s="14">
        <v>13</v>
      </c>
      <c r="D23" s="14">
        <v>275</v>
      </c>
      <c r="E23" s="21">
        <v>62</v>
      </c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</row>
    <row r="24" spans="1:207" s="5" customFormat="1" ht="12" customHeight="1">
      <c r="A24" s="23" t="s">
        <v>26</v>
      </c>
      <c r="B24" s="24">
        <v>182</v>
      </c>
      <c r="C24" s="25">
        <v>9</v>
      </c>
      <c r="D24" s="26">
        <v>191</v>
      </c>
      <c r="E24" s="27">
        <v>45</v>
      </c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1:207" s="5" customFormat="1" ht="12" customHeight="1">
      <c r="A25" s="23" t="s">
        <v>27</v>
      </c>
      <c r="B25" s="24">
        <v>80</v>
      </c>
      <c r="C25" s="73">
        <v>4</v>
      </c>
      <c r="D25" s="26">
        <v>84</v>
      </c>
      <c r="E25" s="27">
        <v>17</v>
      </c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</row>
    <row r="26" spans="1:207" s="5" customFormat="1" ht="12" customHeight="1">
      <c r="A26" s="13" t="s">
        <v>28</v>
      </c>
      <c r="B26" s="14">
        <v>464</v>
      </c>
      <c r="C26" s="14">
        <v>18</v>
      </c>
      <c r="D26" s="14">
        <v>482</v>
      </c>
      <c r="E26" s="21">
        <v>90</v>
      </c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5" customFormat="1" ht="12" customHeight="1">
      <c r="A27" s="23" t="s">
        <v>29</v>
      </c>
      <c r="B27" s="24">
        <v>320</v>
      </c>
      <c r="C27" s="25">
        <v>9</v>
      </c>
      <c r="D27" s="26">
        <v>329</v>
      </c>
      <c r="E27" s="27">
        <v>55</v>
      </c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</row>
    <row r="28" spans="1:207" s="5" customFormat="1" ht="12" customHeight="1">
      <c r="A28" s="23" t="s">
        <v>30</v>
      </c>
      <c r="B28" s="24">
        <v>144</v>
      </c>
      <c r="C28" s="73">
        <v>9</v>
      </c>
      <c r="D28" s="26">
        <v>153</v>
      </c>
      <c r="E28" s="27">
        <v>35</v>
      </c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1:207" s="5" customFormat="1" ht="12" customHeight="1">
      <c r="A29" s="31" t="s">
        <v>31</v>
      </c>
      <c r="B29" s="32">
        <v>2901</v>
      </c>
      <c r="C29" s="32">
        <v>318</v>
      </c>
      <c r="D29" s="32">
        <v>3219</v>
      </c>
      <c r="E29" s="32">
        <v>586</v>
      </c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</row>
    <row r="30" spans="1:207" s="5" customFormat="1" ht="12">
      <c r="A30" s="34" t="s">
        <v>32</v>
      </c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s="5" customFormat="1" ht="12">
      <c r="A31" s="34" t="s">
        <v>33</v>
      </c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s="5" customFormat="1" ht="12">
      <c r="A32" s="34" t="s">
        <v>34</v>
      </c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s="5" customFormat="1" ht="12" customHeight="1">
      <c r="A33" s="36" t="s">
        <v>35</v>
      </c>
      <c r="B33" s="37"/>
      <c r="C33" s="37"/>
      <c r="D33" s="37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s="5" customFormat="1" ht="12">
      <c r="A34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s="5" customFormat="1" ht="12">
      <c r="A35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s="5" customFormat="1" ht="12">
      <c r="A36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s="5" customFormat="1" ht="12">
      <c r="A37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s="5" customFormat="1" ht="12">
      <c r="A38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s="5" customFormat="1" ht="12">
      <c r="A39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E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Y39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16384" width="10.875" style="2" customWidth="1"/>
  </cols>
  <sheetData>
    <row r="1" spans="1:207" s="5" customFormat="1" ht="30" customHeight="1">
      <c r="A1" s="87" t="s">
        <v>44</v>
      </c>
      <c r="B1" s="87"/>
      <c r="C1" s="87"/>
      <c r="D1" s="87"/>
      <c r="E1" s="87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s="5" customFormat="1" ht="15" customHeight="1">
      <c r="A2" s="6" t="s">
        <v>52</v>
      </c>
      <c r="E2" s="3" t="s">
        <v>0</v>
      </c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207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5" customFormat="1" ht="12" customHeight="1">
      <c r="A4" s="13" t="s">
        <v>6</v>
      </c>
      <c r="B4" s="14">
        <f>159+0+0</f>
        <v>159</v>
      </c>
      <c r="C4" s="15">
        <v>11</v>
      </c>
      <c r="D4" s="16">
        <v>170</v>
      </c>
      <c r="E4" s="17">
        <v>25</v>
      </c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5" customFormat="1" ht="12" customHeight="1">
      <c r="A5" s="13" t="s">
        <v>7</v>
      </c>
      <c r="B5" s="14">
        <f>+B6+B7+B8</f>
        <v>537</v>
      </c>
      <c r="C5" s="14">
        <v>76</v>
      </c>
      <c r="D5" s="20">
        <v>613</v>
      </c>
      <c r="E5" s="21">
        <v>112</v>
      </c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5" customFormat="1" ht="12" customHeight="1">
      <c r="A6" s="23" t="s">
        <v>8</v>
      </c>
      <c r="B6" s="24">
        <v>251</v>
      </c>
      <c r="C6" s="25">
        <v>63</v>
      </c>
      <c r="D6" s="26">
        <v>314</v>
      </c>
      <c r="E6" s="27">
        <v>54</v>
      </c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1:207" s="5" customFormat="1" ht="12" customHeight="1">
      <c r="A7" s="23" t="s">
        <v>9</v>
      </c>
      <c r="B7" s="24">
        <v>142</v>
      </c>
      <c r="C7" s="25">
        <v>9</v>
      </c>
      <c r="D7" s="26">
        <v>151</v>
      </c>
      <c r="E7" s="27">
        <v>19</v>
      </c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</row>
    <row r="8" spans="1:207" s="5" customFormat="1" ht="12" customHeight="1">
      <c r="A8" s="23" t="s">
        <v>10</v>
      </c>
      <c r="B8" s="24">
        <v>144</v>
      </c>
      <c r="C8" s="25">
        <v>4</v>
      </c>
      <c r="D8" s="26">
        <v>148</v>
      </c>
      <c r="E8" s="27">
        <v>39</v>
      </c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5" customFormat="1" ht="12" customHeight="1">
      <c r="A9" s="13" t="s">
        <v>11</v>
      </c>
      <c r="B9" s="14">
        <f>+B10+B11</f>
        <v>365</v>
      </c>
      <c r="C9" s="14">
        <v>23</v>
      </c>
      <c r="D9" s="14">
        <v>388</v>
      </c>
      <c r="E9" s="21">
        <v>68</v>
      </c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5" customFormat="1" ht="12" customHeight="1">
      <c r="A10" s="23" t="s">
        <v>12</v>
      </c>
      <c r="B10" s="24">
        <v>57</v>
      </c>
      <c r="C10" s="25">
        <v>3</v>
      </c>
      <c r="D10" s="26">
        <v>60</v>
      </c>
      <c r="E10" s="27">
        <v>22</v>
      </c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5" customFormat="1" ht="12" customHeight="1">
      <c r="A11" s="23" t="s">
        <v>13</v>
      </c>
      <c r="B11" s="26">
        <v>308</v>
      </c>
      <c r="C11" s="25">
        <v>20</v>
      </c>
      <c r="D11" s="26">
        <v>328</v>
      </c>
      <c r="E11" s="27">
        <v>46</v>
      </c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5" customFormat="1" ht="12" customHeight="1">
      <c r="A12" s="13" t="s">
        <v>14</v>
      </c>
      <c r="B12" s="14">
        <f>+B13+B14</f>
        <v>234</v>
      </c>
      <c r="C12" s="14">
        <v>16</v>
      </c>
      <c r="D12" s="14">
        <v>250</v>
      </c>
      <c r="E12" s="21">
        <v>60</v>
      </c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</row>
    <row r="13" spans="1:207" s="5" customFormat="1" ht="12" customHeight="1">
      <c r="A13" s="23" t="s">
        <v>15</v>
      </c>
      <c r="B13" s="24">
        <v>162</v>
      </c>
      <c r="C13" s="25">
        <v>11</v>
      </c>
      <c r="D13" s="26">
        <v>173</v>
      </c>
      <c r="E13" s="27">
        <v>45</v>
      </c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5" customFormat="1" ht="12" customHeight="1">
      <c r="A14" s="23" t="s">
        <v>16</v>
      </c>
      <c r="B14" s="24">
        <v>72</v>
      </c>
      <c r="C14" s="25">
        <v>5</v>
      </c>
      <c r="D14" s="26">
        <v>77</v>
      </c>
      <c r="E14" s="27">
        <v>15</v>
      </c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5" customFormat="1" ht="12" customHeight="1">
      <c r="A15" s="13" t="s">
        <v>17</v>
      </c>
      <c r="B15" s="14">
        <v>274</v>
      </c>
      <c r="C15" s="15">
        <v>35</v>
      </c>
      <c r="D15" s="30">
        <v>309</v>
      </c>
      <c r="E15" s="17">
        <v>55</v>
      </c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</row>
    <row r="16" spans="1:207" s="5" customFormat="1" ht="12" customHeight="1">
      <c r="A16" s="13" t="s">
        <v>18</v>
      </c>
      <c r="B16" s="14">
        <f>+B17+B18+B19</f>
        <v>268</v>
      </c>
      <c r="C16" s="14">
        <v>71</v>
      </c>
      <c r="D16" s="14">
        <v>339</v>
      </c>
      <c r="E16" s="21">
        <v>60</v>
      </c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</row>
    <row r="17" spans="1:207" s="5" customFormat="1" ht="12" customHeight="1">
      <c r="A17" s="23" t="s">
        <v>19</v>
      </c>
      <c r="B17" s="24">
        <v>54</v>
      </c>
      <c r="C17" s="25">
        <v>26</v>
      </c>
      <c r="D17" s="26">
        <v>80</v>
      </c>
      <c r="E17" s="27">
        <v>15</v>
      </c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s="5" customFormat="1" ht="12" customHeight="1">
      <c r="A18" s="23" t="s">
        <v>20</v>
      </c>
      <c r="B18" s="24">
        <v>88</v>
      </c>
      <c r="C18" s="25">
        <v>21</v>
      </c>
      <c r="D18" s="26">
        <v>109</v>
      </c>
      <c r="E18" s="27">
        <v>15</v>
      </c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207" s="5" customFormat="1" ht="12" customHeight="1">
      <c r="A19" s="23" t="s">
        <v>21</v>
      </c>
      <c r="B19" s="24">
        <v>126</v>
      </c>
      <c r="C19" s="25">
        <v>24</v>
      </c>
      <c r="D19" s="26">
        <v>150</v>
      </c>
      <c r="E19" s="27">
        <v>30</v>
      </c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</row>
    <row r="20" spans="1:207" s="5" customFormat="1" ht="12" customHeight="1">
      <c r="A20" s="13" t="s">
        <v>22</v>
      </c>
      <c r="B20" s="14">
        <f>+B21+B22</f>
        <v>363</v>
      </c>
      <c r="C20" s="14">
        <v>66</v>
      </c>
      <c r="D20" s="14">
        <v>429</v>
      </c>
      <c r="E20" s="21">
        <v>49</v>
      </c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</row>
    <row r="21" spans="1:207" s="5" customFormat="1" ht="12" customHeight="1">
      <c r="A21" s="23" t="s">
        <v>23</v>
      </c>
      <c r="B21" s="24">
        <v>48</v>
      </c>
      <c r="C21" s="25">
        <v>7</v>
      </c>
      <c r="D21" s="26">
        <v>55</v>
      </c>
      <c r="E21" s="27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</row>
    <row r="22" spans="1:207" s="5" customFormat="1" ht="12" customHeight="1">
      <c r="A22" s="64" t="s">
        <v>24</v>
      </c>
      <c r="B22" s="24">
        <v>315</v>
      </c>
      <c r="C22" s="25">
        <v>59</v>
      </c>
      <c r="D22" s="26">
        <v>374</v>
      </c>
      <c r="E22" s="27">
        <v>49</v>
      </c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1:207" s="5" customFormat="1" ht="12" customHeight="1">
      <c r="A23" s="13" t="s">
        <v>25</v>
      </c>
      <c r="B23" s="14">
        <f>+B24+B25</f>
        <v>263</v>
      </c>
      <c r="C23" s="14">
        <v>12</v>
      </c>
      <c r="D23" s="14">
        <v>275</v>
      </c>
      <c r="E23" s="21">
        <v>62</v>
      </c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</row>
    <row r="24" spans="1:207" s="5" customFormat="1" ht="12" customHeight="1">
      <c r="A24" s="23" t="s">
        <v>26</v>
      </c>
      <c r="B24" s="24">
        <v>183</v>
      </c>
      <c r="C24" s="25">
        <v>8</v>
      </c>
      <c r="D24" s="26">
        <v>191</v>
      </c>
      <c r="E24" s="27">
        <v>45</v>
      </c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1:207" s="5" customFormat="1" ht="12" customHeight="1">
      <c r="A25" s="23" t="s">
        <v>27</v>
      </c>
      <c r="B25" s="24">
        <v>80</v>
      </c>
      <c r="C25" s="73">
        <v>4</v>
      </c>
      <c r="D25" s="26">
        <v>84</v>
      </c>
      <c r="E25" s="27">
        <v>17</v>
      </c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</row>
    <row r="26" spans="1:207" s="5" customFormat="1" ht="12" customHeight="1">
      <c r="A26" s="13" t="s">
        <v>28</v>
      </c>
      <c r="B26" s="14">
        <f>+B27+B28</f>
        <v>472</v>
      </c>
      <c r="C26" s="14">
        <v>18</v>
      </c>
      <c r="D26" s="14">
        <v>490</v>
      </c>
      <c r="E26" s="21">
        <v>90</v>
      </c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5" customFormat="1" ht="12" customHeight="1">
      <c r="A27" s="23" t="s">
        <v>29</v>
      </c>
      <c r="B27" s="24">
        <v>316</v>
      </c>
      <c r="C27" s="25">
        <v>9</v>
      </c>
      <c r="D27" s="26">
        <v>325</v>
      </c>
      <c r="E27" s="27">
        <v>55</v>
      </c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</row>
    <row r="28" spans="1:207" s="5" customFormat="1" ht="12" customHeight="1">
      <c r="A28" s="23" t="s">
        <v>30</v>
      </c>
      <c r="B28" s="24">
        <v>156</v>
      </c>
      <c r="C28" s="73">
        <v>9</v>
      </c>
      <c r="D28" s="26">
        <v>165</v>
      </c>
      <c r="E28" s="27">
        <v>35</v>
      </c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1:207" s="5" customFormat="1" ht="12" customHeight="1">
      <c r="A29" s="31" t="s">
        <v>31</v>
      </c>
      <c r="B29" s="32">
        <f>B4+B5+B9+B12+B15+B16+B20+B23+B26</f>
        <v>2935</v>
      </c>
      <c r="C29" s="32">
        <v>328</v>
      </c>
      <c r="D29" s="32">
        <v>3263</v>
      </c>
      <c r="E29" s="32">
        <v>581</v>
      </c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</row>
    <row r="30" spans="1:207" s="5" customFormat="1" ht="12">
      <c r="A30" s="34" t="s">
        <v>32</v>
      </c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s="5" customFormat="1" ht="12">
      <c r="A31" s="34" t="s">
        <v>33</v>
      </c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s="5" customFormat="1" ht="12">
      <c r="A32" s="34" t="s">
        <v>34</v>
      </c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s="5" customFormat="1" ht="12" customHeight="1">
      <c r="A33" s="36" t="s">
        <v>35</v>
      </c>
      <c r="B33" s="37"/>
      <c r="C33" s="37"/>
      <c r="D33" s="37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s="5" customFormat="1" ht="12">
      <c r="A34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s="5" customFormat="1" ht="12">
      <c r="A35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s="5" customFormat="1" ht="12">
      <c r="A36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s="5" customFormat="1" ht="12">
      <c r="A37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s="5" customFormat="1" ht="12">
      <c r="A38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s="5" customFormat="1" ht="12">
      <c r="A39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E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Y39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16384" width="10.875" style="2" customWidth="1"/>
  </cols>
  <sheetData>
    <row r="1" spans="1:207" s="5" customFormat="1" ht="30" customHeight="1">
      <c r="A1" s="87" t="s">
        <v>44</v>
      </c>
      <c r="B1" s="87"/>
      <c r="C1" s="87"/>
      <c r="D1" s="87"/>
      <c r="E1" s="87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s="5" customFormat="1" ht="15" customHeight="1">
      <c r="A2" s="6" t="s">
        <v>53</v>
      </c>
      <c r="E2" s="3" t="s">
        <v>0</v>
      </c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207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5" customFormat="1" ht="12" customHeight="1">
      <c r="A4" s="13" t="s">
        <v>6</v>
      </c>
      <c r="B4" s="14">
        <f>159+0+0</f>
        <v>159</v>
      </c>
      <c r="C4" s="15">
        <v>11</v>
      </c>
      <c r="D4" s="16">
        <v>170</v>
      </c>
      <c r="E4" s="17">
        <v>25</v>
      </c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5" customFormat="1" ht="12" customHeight="1">
      <c r="A5" s="13" t="s">
        <v>7</v>
      </c>
      <c r="B5" s="14">
        <f>+B6+B7+B8</f>
        <v>546</v>
      </c>
      <c r="C5" s="14">
        <v>78</v>
      </c>
      <c r="D5" s="20">
        <v>624</v>
      </c>
      <c r="E5" s="21">
        <v>102</v>
      </c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5" customFormat="1" ht="12" customHeight="1">
      <c r="A6" s="23" t="s">
        <v>8</v>
      </c>
      <c r="B6" s="24">
        <v>249</v>
      </c>
      <c r="C6" s="25">
        <v>62</v>
      </c>
      <c r="D6" s="26">
        <v>311</v>
      </c>
      <c r="E6" s="27">
        <v>43</v>
      </c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1:207" s="5" customFormat="1" ht="12" customHeight="1">
      <c r="A7" s="23" t="s">
        <v>9</v>
      </c>
      <c r="B7" s="24">
        <v>141</v>
      </c>
      <c r="C7" s="25">
        <v>12</v>
      </c>
      <c r="D7" s="26">
        <v>153</v>
      </c>
      <c r="E7" s="27">
        <v>19</v>
      </c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</row>
    <row r="8" spans="1:207" s="5" customFormat="1" ht="12" customHeight="1">
      <c r="A8" s="23" t="s">
        <v>10</v>
      </c>
      <c r="B8" s="24">
        <v>156</v>
      </c>
      <c r="C8" s="25">
        <v>4</v>
      </c>
      <c r="D8" s="26">
        <v>160</v>
      </c>
      <c r="E8" s="27">
        <v>40</v>
      </c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5" customFormat="1" ht="12" customHeight="1">
      <c r="A9" s="13" t="s">
        <v>11</v>
      </c>
      <c r="B9" s="14">
        <f>+B10+B11</f>
        <v>359</v>
      </c>
      <c r="C9" s="14">
        <v>23</v>
      </c>
      <c r="D9" s="14">
        <v>382</v>
      </c>
      <c r="E9" s="21">
        <v>58</v>
      </c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5" customFormat="1" ht="12" customHeight="1">
      <c r="A10" s="23" t="s">
        <v>12</v>
      </c>
      <c r="B10" s="24">
        <v>57</v>
      </c>
      <c r="C10" s="25">
        <v>3</v>
      </c>
      <c r="D10" s="26">
        <v>60</v>
      </c>
      <c r="E10" s="27">
        <v>22</v>
      </c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5" customFormat="1" ht="12" customHeight="1">
      <c r="A11" s="23" t="s">
        <v>13</v>
      </c>
      <c r="B11" s="26">
        <v>302</v>
      </c>
      <c r="C11" s="25">
        <v>20</v>
      </c>
      <c r="D11" s="26">
        <v>322</v>
      </c>
      <c r="E11" s="27">
        <v>36</v>
      </c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5" customFormat="1" ht="12" customHeight="1">
      <c r="A12" s="13" t="s">
        <v>14</v>
      </c>
      <c r="B12" s="14">
        <f>+B13+B14</f>
        <v>224</v>
      </c>
      <c r="C12" s="14">
        <v>16</v>
      </c>
      <c r="D12" s="14">
        <v>240</v>
      </c>
      <c r="E12" s="21">
        <v>60</v>
      </c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</row>
    <row r="13" spans="1:207" s="5" customFormat="1" ht="12" customHeight="1">
      <c r="A13" s="23" t="s">
        <v>15</v>
      </c>
      <c r="B13" s="24">
        <v>162</v>
      </c>
      <c r="C13" s="25">
        <v>11</v>
      </c>
      <c r="D13" s="26">
        <v>173</v>
      </c>
      <c r="E13" s="27">
        <v>45</v>
      </c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5" customFormat="1" ht="12" customHeight="1">
      <c r="A14" s="23" t="s">
        <v>16</v>
      </c>
      <c r="B14" s="24">
        <v>62</v>
      </c>
      <c r="C14" s="25">
        <v>5</v>
      </c>
      <c r="D14" s="26">
        <v>67</v>
      </c>
      <c r="E14" s="27">
        <v>15</v>
      </c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5" customFormat="1" ht="12" customHeight="1">
      <c r="A15" s="13" t="s">
        <v>17</v>
      </c>
      <c r="B15" s="14">
        <v>282</v>
      </c>
      <c r="C15" s="15">
        <v>34</v>
      </c>
      <c r="D15" s="30">
        <v>316</v>
      </c>
      <c r="E15" s="17">
        <v>68</v>
      </c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</row>
    <row r="16" spans="1:207" s="5" customFormat="1" ht="12" customHeight="1">
      <c r="A16" s="13" t="s">
        <v>18</v>
      </c>
      <c r="B16" s="14">
        <f>+B17+B18+B19</f>
        <v>264</v>
      </c>
      <c r="C16" s="14">
        <v>68</v>
      </c>
      <c r="D16" s="14">
        <v>332</v>
      </c>
      <c r="E16" s="21">
        <v>60</v>
      </c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</row>
    <row r="17" spans="1:207" s="5" customFormat="1" ht="12" customHeight="1">
      <c r="A17" s="23" t="s">
        <v>19</v>
      </c>
      <c r="B17" s="24">
        <v>54</v>
      </c>
      <c r="C17" s="25">
        <v>26</v>
      </c>
      <c r="D17" s="26">
        <v>80</v>
      </c>
      <c r="E17" s="27">
        <v>15</v>
      </c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s="5" customFormat="1" ht="12" customHeight="1">
      <c r="A18" s="23" t="s">
        <v>20</v>
      </c>
      <c r="B18" s="24">
        <v>83</v>
      </c>
      <c r="C18" s="25">
        <v>18</v>
      </c>
      <c r="D18" s="26">
        <v>101</v>
      </c>
      <c r="E18" s="27">
        <v>15</v>
      </c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207" s="5" customFormat="1" ht="12" customHeight="1">
      <c r="A19" s="23" t="s">
        <v>21</v>
      </c>
      <c r="B19" s="24">
        <v>127</v>
      </c>
      <c r="C19" s="25">
        <v>24</v>
      </c>
      <c r="D19" s="26">
        <v>151</v>
      </c>
      <c r="E19" s="27">
        <v>30</v>
      </c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</row>
    <row r="20" spans="1:207" s="5" customFormat="1" ht="12" customHeight="1">
      <c r="A20" s="13" t="s">
        <v>22</v>
      </c>
      <c r="B20" s="14">
        <f>+B21+B22</f>
        <v>362</v>
      </c>
      <c r="C20" s="14">
        <v>74</v>
      </c>
      <c r="D20" s="14">
        <v>436</v>
      </c>
      <c r="E20" s="21">
        <v>54</v>
      </c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</row>
    <row r="21" spans="1:207" s="5" customFormat="1" ht="12" customHeight="1">
      <c r="A21" s="23" t="s">
        <v>23</v>
      </c>
      <c r="B21" s="24">
        <v>45</v>
      </c>
      <c r="C21" s="25">
        <v>12</v>
      </c>
      <c r="D21" s="26">
        <v>57</v>
      </c>
      <c r="E21" s="27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</row>
    <row r="22" spans="1:207" s="5" customFormat="1" ht="12" customHeight="1">
      <c r="A22" s="64" t="s">
        <v>24</v>
      </c>
      <c r="B22" s="24">
        <v>317</v>
      </c>
      <c r="C22" s="25">
        <v>62</v>
      </c>
      <c r="D22" s="26">
        <v>379</v>
      </c>
      <c r="E22" s="27">
        <v>54</v>
      </c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1:207" s="5" customFormat="1" ht="12" customHeight="1">
      <c r="A23" s="13" t="s">
        <v>25</v>
      </c>
      <c r="B23" s="14">
        <f>+B24+B25</f>
        <v>264</v>
      </c>
      <c r="C23" s="14">
        <v>12</v>
      </c>
      <c r="D23" s="14">
        <v>276</v>
      </c>
      <c r="E23" s="21">
        <v>62</v>
      </c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</row>
    <row r="24" spans="1:207" s="5" customFormat="1" ht="12" customHeight="1">
      <c r="A24" s="23" t="s">
        <v>26</v>
      </c>
      <c r="B24" s="24">
        <v>184</v>
      </c>
      <c r="C24" s="25">
        <v>8</v>
      </c>
      <c r="D24" s="26">
        <v>192</v>
      </c>
      <c r="E24" s="27">
        <v>45</v>
      </c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1:207" s="5" customFormat="1" ht="12" customHeight="1">
      <c r="A25" s="23" t="s">
        <v>27</v>
      </c>
      <c r="B25" s="24">
        <v>80</v>
      </c>
      <c r="C25" s="73">
        <v>4</v>
      </c>
      <c r="D25" s="26">
        <v>84</v>
      </c>
      <c r="E25" s="27">
        <v>17</v>
      </c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</row>
    <row r="26" spans="1:207" s="5" customFormat="1" ht="12" customHeight="1">
      <c r="A26" s="13" t="s">
        <v>28</v>
      </c>
      <c r="B26" s="14">
        <f>+B27+B28</f>
        <v>478</v>
      </c>
      <c r="C26" s="14">
        <v>21</v>
      </c>
      <c r="D26" s="14">
        <v>499</v>
      </c>
      <c r="E26" s="21">
        <v>95</v>
      </c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5" customFormat="1" ht="12" customHeight="1">
      <c r="A27" s="23" t="s">
        <v>29</v>
      </c>
      <c r="B27" s="24">
        <v>318</v>
      </c>
      <c r="C27" s="25">
        <v>12</v>
      </c>
      <c r="D27" s="26">
        <v>330</v>
      </c>
      <c r="E27" s="27">
        <v>60</v>
      </c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</row>
    <row r="28" spans="1:207" s="5" customFormat="1" ht="12" customHeight="1">
      <c r="A28" s="23" t="s">
        <v>30</v>
      </c>
      <c r="B28" s="24">
        <v>160</v>
      </c>
      <c r="C28" s="73">
        <v>9</v>
      </c>
      <c r="D28" s="26">
        <v>169</v>
      </c>
      <c r="E28" s="27">
        <v>35</v>
      </c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1:207" s="5" customFormat="1" ht="12" customHeight="1">
      <c r="A29" s="31" t="s">
        <v>31</v>
      </c>
      <c r="B29" s="32">
        <f>B4+B5+B9+B12+B15+B16+B20+B23+B26</f>
        <v>2938</v>
      </c>
      <c r="C29" s="32">
        <v>337</v>
      </c>
      <c r="D29" s="32">
        <v>3275</v>
      </c>
      <c r="E29" s="32">
        <v>584</v>
      </c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</row>
    <row r="30" spans="1:207" s="5" customFormat="1" ht="12">
      <c r="A30" s="34" t="s">
        <v>32</v>
      </c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s="5" customFormat="1" ht="12">
      <c r="A31" s="34" t="s">
        <v>33</v>
      </c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s="5" customFormat="1" ht="12">
      <c r="A32" s="34" t="s">
        <v>34</v>
      </c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s="5" customFormat="1" ht="12" customHeight="1">
      <c r="A33" s="36" t="s">
        <v>35</v>
      </c>
      <c r="B33" s="37"/>
      <c r="C33" s="37"/>
      <c r="D33" s="37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s="5" customFormat="1" ht="12">
      <c r="A34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s="5" customFormat="1" ht="12">
      <c r="A35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s="5" customFormat="1" ht="12">
      <c r="A36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s="5" customFormat="1" ht="12">
      <c r="A37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s="5" customFormat="1" ht="12">
      <c r="A38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s="5" customFormat="1" ht="12">
      <c r="A39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E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GY39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16384" width="10.875" style="2" customWidth="1"/>
  </cols>
  <sheetData>
    <row r="1" spans="1:207" s="5" customFormat="1" ht="30" customHeight="1">
      <c r="A1" s="87" t="s">
        <v>44</v>
      </c>
      <c r="B1" s="87"/>
      <c r="C1" s="87"/>
      <c r="D1" s="87"/>
      <c r="E1" s="87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s="5" customFormat="1" ht="15" customHeight="1">
      <c r="A2" s="6" t="s">
        <v>54</v>
      </c>
      <c r="E2" s="3" t="s">
        <v>0</v>
      </c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207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5" customFormat="1" ht="12" customHeight="1">
      <c r="A4" s="13" t="s">
        <v>6</v>
      </c>
      <c r="B4" s="14">
        <v>151</v>
      </c>
      <c r="C4" s="15">
        <v>12</v>
      </c>
      <c r="D4" s="16">
        <v>163</v>
      </c>
      <c r="E4" s="17">
        <v>16</v>
      </c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5" customFormat="1" ht="12" customHeight="1">
      <c r="A5" s="13" t="s">
        <v>7</v>
      </c>
      <c r="B5" s="14">
        <f>+B6+B7+B8</f>
        <v>550</v>
      </c>
      <c r="C5" s="14">
        <v>76</v>
      </c>
      <c r="D5" s="20">
        <v>626</v>
      </c>
      <c r="E5" s="21">
        <v>113</v>
      </c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5" customFormat="1" ht="12" customHeight="1">
      <c r="A6" s="23" t="s">
        <v>8</v>
      </c>
      <c r="B6" s="24">
        <v>250</v>
      </c>
      <c r="C6" s="25">
        <v>56</v>
      </c>
      <c r="D6" s="26">
        <v>306</v>
      </c>
      <c r="E6" s="27">
        <v>46</v>
      </c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1:207" s="5" customFormat="1" ht="12" customHeight="1">
      <c r="A7" s="23" t="s">
        <v>9</v>
      </c>
      <c r="B7" s="24">
        <v>160</v>
      </c>
      <c r="C7" s="25">
        <v>16</v>
      </c>
      <c r="D7" s="26">
        <v>176</v>
      </c>
      <c r="E7" s="27">
        <v>30</v>
      </c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</row>
    <row r="8" spans="1:207" s="5" customFormat="1" ht="12" customHeight="1">
      <c r="A8" s="23" t="s">
        <v>10</v>
      </c>
      <c r="B8" s="24">
        <v>140</v>
      </c>
      <c r="C8" s="25">
        <v>4</v>
      </c>
      <c r="D8" s="26">
        <v>144</v>
      </c>
      <c r="E8" s="27">
        <v>37</v>
      </c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5" customFormat="1" ht="12" customHeight="1">
      <c r="A9" s="13" t="s">
        <v>11</v>
      </c>
      <c r="B9" s="14">
        <f>+B10+B11</f>
        <v>362</v>
      </c>
      <c r="C9" s="14">
        <v>20</v>
      </c>
      <c r="D9" s="14">
        <v>382</v>
      </c>
      <c r="E9" s="21">
        <v>62</v>
      </c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5" customFormat="1" ht="12" customHeight="1">
      <c r="A10" s="23" t="s">
        <v>12</v>
      </c>
      <c r="B10" s="24">
        <v>54</v>
      </c>
      <c r="C10" s="25">
        <v>4</v>
      </c>
      <c r="D10" s="26">
        <v>58</v>
      </c>
      <c r="E10" s="27">
        <v>16</v>
      </c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5" customFormat="1" ht="12" customHeight="1">
      <c r="A11" s="23" t="s">
        <v>13</v>
      </c>
      <c r="B11" s="26">
        <v>308</v>
      </c>
      <c r="C11" s="25">
        <v>16</v>
      </c>
      <c r="D11" s="26">
        <v>324</v>
      </c>
      <c r="E11" s="27">
        <v>46</v>
      </c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5" customFormat="1" ht="12" customHeight="1">
      <c r="A12" s="13" t="s">
        <v>14</v>
      </c>
      <c r="B12" s="14">
        <f>+B13+B14</f>
        <v>221</v>
      </c>
      <c r="C12" s="14">
        <v>10</v>
      </c>
      <c r="D12" s="14">
        <v>231</v>
      </c>
      <c r="E12" s="21">
        <v>48</v>
      </c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</row>
    <row r="13" spans="1:207" s="5" customFormat="1" ht="12" customHeight="1">
      <c r="A13" s="23" t="s">
        <v>15</v>
      </c>
      <c r="B13" s="24">
        <v>159</v>
      </c>
      <c r="C13" s="25">
        <v>7</v>
      </c>
      <c r="D13" s="26">
        <v>166</v>
      </c>
      <c r="E13" s="27">
        <v>32</v>
      </c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5" customFormat="1" ht="12" customHeight="1">
      <c r="A14" s="23" t="s">
        <v>16</v>
      </c>
      <c r="B14" s="24">
        <v>62</v>
      </c>
      <c r="C14" s="25">
        <v>3</v>
      </c>
      <c r="D14" s="26">
        <v>65</v>
      </c>
      <c r="E14" s="27">
        <v>16</v>
      </c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5" customFormat="1" ht="12" customHeight="1">
      <c r="A15" s="13" t="s">
        <v>17</v>
      </c>
      <c r="B15" s="14">
        <v>260</v>
      </c>
      <c r="C15" s="15">
        <v>24</v>
      </c>
      <c r="D15" s="30">
        <v>284</v>
      </c>
      <c r="E15" s="17">
        <v>60</v>
      </c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</row>
    <row r="16" spans="1:207" s="5" customFormat="1" ht="12" customHeight="1">
      <c r="A16" s="13" t="s">
        <v>18</v>
      </c>
      <c r="B16" s="14">
        <f>+B17+B18+B19</f>
        <v>261</v>
      </c>
      <c r="C16" s="14">
        <v>72</v>
      </c>
      <c r="D16" s="14">
        <v>333</v>
      </c>
      <c r="E16" s="21">
        <v>63</v>
      </c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</row>
    <row r="17" spans="1:207" s="5" customFormat="1" ht="12" customHeight="1">
      <c r="A17" s="23" t="s">
        <v>19</v>
      </c>
      <c r="B17" s="24">
        <v>54</v>
      </c>
      <c r="C17" s="25">
        <v>27</v>
      </c>
      <c r="D17" s="26">
        <v>81</v>
      </c>
      <c r="E17" s="27">
        <v>16</v>
      </c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s="5" customFormat="1" ht="12" customHeight="1">
      <c r="A18" s="23" t="s">
        <v>20</v>
      </c>
      <c r="B18" s="24">
        <v>83</v>
      </c>
      <c r="C18" s="25">
        <v>18</v>
      </c>
      <c r="D18" s="26">
        <v>101</v>
      </c>
      <c r="E18" s="27">
        <v>15</v>
      </c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207" s="5" customFormat="1" ht="12" customHeight="1">
      <c r="A19" s="23" t="s">
        <v>21</v>
      </c>
      <c r="B19" s="24">
        <v>124</v>
      </c>
      <c r="C19" s="25">
        <v>27</v>
      </c>
      <c r="D19" s="26">
        <v>151</v>
      </c>
      <c r="E19" s="27">
        <v>32</v>
      </c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</row>
    <row r="20" spans="1:207" s="5" customFormat="1" ht="12" customHeight="1">
      <c r="A20" s="13" t="s">
        <v>22</v>
      </c>
      <c r="B20" s="14">
        <f>+B21+B22</f>
        <v>347</v>
      </c>
      <c r="C20" s="14">
        <v>56</v>
      </c>
      <c r="D20" s="14">
        <v>403</v>
      </c>
      <c r="E20" s="21">
        <v>69</v>
      </c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</row>
    <row r="21" spans="1:207" s="5" customFormat="1" ht="12" customHeight="1">
      <c r="A21" s="23" t="s">
        <v>23</v>
      </c>
      <c r="B21" s="24">
        <v>30</v>
      </c>
      <c r="C21" s="25">
        <v>7</v>
      </c>
      <c r="D21" s="26">
        <v>37</v>
      </c>
      <c r="E21" s="27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</row>
    <row r="22" spans="1:207" s="5" customFormat="1" ht="12" customHeight="1">
      <c r="A22" s="64" t="s">
        <v>24</v>
      </c>
      <c r="B22" s="24">
        <v>317</v>
      </c>
      <c r="C22" s="25">
        <v>49</v>
      </c>
      <c r="D22" s="26">
        <v>366</v>
      </c>
      <c r="E22" s="27">
        <v>69</v>
      </c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1:207" s="5" customFormat="1" ht="12" customHeight="1">
      <c r="A23" s="13" t="s">
        <v>25</v>
      </c>
      <c r="B23" s="14">
        <f>+B24+B25</f>
        <v>250</v>
      </c>
      <c r="C23" s="14">
        <v>37</v>
      </c>
      <c r="D23" s="14">
        <v>287</v>
      </c>
      <c r="E23" s="21">
        <v>58</v>
      </c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</row>
    <row r="24" spans="1:207" s="5" customFormat="1" ht="12" customHeight="1">
      <c r="A24" s="23" t="s">
        <v>26</v>
      </c>
      <c r="B24" s="24">
        <v>171</v>
      </c>
      <c r="C24" s="25">
        <v>37</v>
      </c>
      <c r="D24" s="26">
        <v>208</v>
      </c>
      <c r="E24" s="27">
        <v>42</v>
      </c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1:207" s="5" customFormat="1" ht="12" customHeight="1">
      <c r="A25" s="23" t="s">
        <v>27</v>
      </c>
      <c r="B25" s="24">
        <v>79</v>
      </c>
      <c r="C25" s="25"/>
      <c r="D25" s="26">
        <v>79</v>
      </c>
      <c r="E25" s="27">
        <v>16</v>
      </c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</row>
    <row r="26" spans="1:207" s="5" customFormat="1" ht="12" customHeight="1">
      <c r="A26" s="13" t="s">
        <v>28</v>
      </c>
      <c r="B26" s="14">
        <f>+B27+B28</f>
        <v>473</v>
      </c>
      <c r="C26" s="14">
        <v>14</v>
      </c>
      <c r="D26" s="14">
        <v>487</v>
      </c>
      <c r="E26" s="21">
        <v>102</v>
      </c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5" customFormat="1" ht="12" customHeight="1">
      <c r="A27" s="23" t="s">
        <v>29</v>
      </c>
      <c r="B27" s="24">
        <v>289</v>
      </c>
      <c r="C27" s="25">
        <v>14</v>
      </c>
      <c r="D27" s="26">
        <v>303</v>
      </c>
      <c r="E27" s="27">
        <v>66</v>
      </c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</row>
    <row r="28" spans="1:207" s="5" customFormat="1" ht="12" customHeight="1">
      <c r="A28" s="23" t="s">
        <v>30</v>
      </c>
      <c r="B28" s="24">
        <v>184</v>
      </c>
      <c r="C28" s="25"/>
      <c r="D28" s="26">
        <v>184</v>
      </c>
      <c r="E28" s="27">
        <v>36</v>
      </c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1:207" s="5" customFormat="1" ht="12" customHeight="1">
      <c r="A29" s="31" t="s">
        <v>31</v>
      </c>
      <c r="B29" s="32">
        <f>B4+B5+B9+B12+B15+B16+B20+B23+B26</f>
        <v>2875</v>
      </c>
      <c r="C29" s="32">
        <v>321</v>
      </c>
      <c r="D29" s="32">
        <v>3196</v>
      </c>
      <c r="E29" s="32">
        <v>591</v>
      </c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</row>
    <row r="30" spans="1:207" s="5" customFormat="1" ht="12">
      <c r="A30" s="34" t="s">
        <v>32</v>
      </c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s="5" customFormat="1" ht="12">
      <c r="A31" s="34" t="s">
        <v>33</v>
      </c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s="5" customFormat="1" ht="12">
      <c r="A32" s="34" t="s">
        <v>34</v>
      </c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s="5" customFormat="1" ht="12" customHeight="1">
      <c r="A33" s="36" t="s">
        <v>35</v>
      </c>
      <c r="B33" s="37"/>
      <c r="C33" s="37"/>
      <c r="D33" s="37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s="5" customFormat="1" ht="12">
      <c r="A34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s="5" customFormat="1" ht="12">
      <c r="A35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s="5" customFormat="1" ht="12">
      <c r="A36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s="5" customFormat="1" ht="12">
      <c r="A37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s="5" customFormat="1" ht="12">
      <c r="A38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s="5" customFormat="1" ht="12">
      <c r="A39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E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Z39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6" width="27.125" style="2" customWidth="1"/>
    <col min="7" max="16384" width="10.875" style="2" customWidth="1"/>
  </cols>
  <sheetData>
    <row r="1" spans="1:208" s="5" customFormat="1" ht="30" customHeight="1">
      <c r="A1" s="87" t="s">
        <v>44</v>
      </c>
      <c r="B1" s="87"/>
      <c r="C1" s="87"/>
      <c r="D1" s="87"/>
      <c r="E1" s="87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s="5" customFormat="1" ht="15" customHeight="1">
      <c r="A2" s="6" t="s">
        <v>50</v>
      </c>
      <c r="E2" s="3"/>
      <c r="F2" s="3" t="s">
        <v>0</v>
      </c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</row>
    <row r="3" spans="1:208" s="5" customFormat="1" ht="51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65" t="s">
        <v>51</v>
      </c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</row>
    <row r="4" spans="1:208" s="5" customFormat="1" ht="12" customHeight="1">
      <c r="A4" s="13" t="s">
        <v>6</v>
      </c>
      <c r="B4" s="14">
        <f>159+0+0</f>
        <v>159</v>
      </c>
      <c r="C4" s="15">
        <v>9</v>
      </c>
      <c r="D4" s="16">
        <v>168</v>
      </c>
      <c r="E4" s="17">
        <v>30</v>
      </c>
      <c r="F4" s="30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</row>
    <row r="5" spans="1:208" s="5" customFormat="1" ht="12" customHeight="1">
      <c r="A5" s="13" t="s">
        <v>7</v>
      </c>
      <c r="B5" s="14">
        <f>+B6+B7+B8</f>
        <v>556</v>
      </c>
      <c r="C5" s="14">
        <v>76</v>
      </c>
      <c r="D5" s="20">
        <v>632</v>
      </c>
      <c r="E5" s="21">
        <v>114</v>
      </c>
      <c r="F5" s="68">
        <v>6</v>
      </c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</row>
    <row r="6" spans="1:208" s="5" customFormat="1" ht="12" customHeight="1">
      <c r="A6" s="23" t="s">
        <v>8</v>
      </c>
      <c r="B6" s="24">
        <f>182+60+11</f>
        <v>253</v>
      </c>
      <c r="C6" s="25">
        <v>56</v>
      </c>
      <c r="D6" s="26">
        <v>309</v>
      </c>
      <c r="E6" s="27">
        <v>46</v>
      </c>
      <c r="F6" s="66">
        <v>2</v>
      </c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</row>
    <row r="7" spans="1:208" s="5" customFormat="1" ht="12" customHeight="1">
      <c r="A7" s="23" t="s">
        <v>9</v>
      </c>
      <c r="B7" s="24">
        <f>147+0+0</f>
        <v>147</v>
      </c>
      <c r="C7" s="25">
        <v>16</v>
      </c>
      <c r="D7" s="26">
        <v>163</v>
      </c>
      <c r="E7" s="27">
        <v>30</v>
      </c>
      <c r="F7" s="67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</row>
    <row r="8" spans="1:208" s="5" customFormat="1" ht="12" customHeight="1">
      <c r="A8" s="23" t="s">
        <v>10</v>
      </c>
      <c r="B8" s="24">
        <f>52+73+31</f>
        <v>156</v>
      </c>
      <c r="C8" s="25">
        <v>4</v>
      </c>
      <c r="D8" s="26">
        <v>160</v>
      </c>
      <c r="E8" s="27">
        <v>38</v>
      </c>
      <c r="F8" s="69">
        <v>4</v>
      </c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</row>
    <row r="9" spans="1:208" s="5" customFormat="1" ht="12" customHeight="1">
      <c r="A9" s="13" t="s">
        <v>11</v>
      </c>
      <c r="B9" s="14">
        <f>+B10+B11</f>
        <v>368</v>
      </c>
      <c r="C9" s="14">
        <v>19</v>
      </c>
      <c r="D9" s="14">
        <v>387</v>
      </c>
      <c r="E9" s="21">
        <v>62</v>
      </c>
      <c r="F9" s="70">
        <v>8</v>
      </c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</row>
    <row r="10" spans="1:208" s="5" customFormat="1" ht="12" customHeight="1">
      <c r="A10" s="23" t="s">
        <v>12</v>
      </c>
      <c r="B10" s="24">
        <v>54</v>
      </c>
      <c r="C10" s="25">
        <v>4</v>
      </c>
      <c r="D10" s="26">
        <v>58</v>
      </c>
      <c r="E10" s="27">
        <v>16</v>
      </c>
      <c r="F10" s="67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</row>
    <row r="11" spans="1:208" s="5" customFormat="1" ht="12" customHeight="1">
      <c r="A11" s="23" t="s">
        <v>13</v>
      </c>
      <c r="B11" s="26">
        <f>166+80+68</f>
        <v>314</v>
      </c>
      <c r="C11" s="25">
        <v>15</v>
      </c>
      <c r="D11" s="26">
        <v>329</v>
      </c>
      <c r="E11" s="27">
        <v>46</v>
      </c>
      <c r="F11" s="69">
        <v>8</v>
      </c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</row>
    <row r="12" spans="1:208" s="5" customFormat="1" ht="12" customHeight="1">
      <c r="A12" s="13" t="s">
        <v>14</v>
      </c>
      <c r="B12" s="14">
        <f>+B13+B14</f>
        <v>218</v>
      </c>
      <c r="C12" s="14">
        <v>12</v>
      </c>
      <c r="D12" s="14">
        <v>230</v>
      </c>
      <c r="E12" s="21">
        <v>48</v>
      </c>
      <c r="F12" s="70">
        <v>6</v>
      </c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</row>
    <row r="13" spans="1:208" s="5" customFormat="1" ht="12" customHeight="1">
      <c r="A13" s="23" t="s">
        <v>15</v>
      </c>
      <c r="B13" s="24">
        <v>158</v>
      </c>
      <c r="C13" s="25">
        <v>8</v>
      </c>
      <c r="D13" s="26">
        <v>166</v>
      </c>
      <c r="E13" s="27">
        <v>32</v>
      </c>
      <c r="F13" s="67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</row>
    <row r="14" spans="1:208" s="5" customFormat="1" ht="12" customHeight="1">
      <c r="A14" s="23" t="s">
        <v>16</v>
      </c>
      <c r="B14" s="24">
        <v>60</v>
      </c>
      <c r="C14" s="25">
        <v>4</v>
      </c>
      <c r="D14" s="26">
        <v>64</v>
      </c>
      <c r="E14" s="27">
        <v>16</v>
      </c>
      <c r="F14" s="71">
        <v>6</v>
      </c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</row>
    <row r="15" spans="1:208" s="5" customFormat="1" ht="12" customHeight="1">
      <c r="A15" s="13" t="s">
        <v>17</v>
      </c>
      <c r="B15" s="14">
        <f>237+22</f>
        <v>259</v>
      </c>
      <c r="C15" s="15">
        <v>22</v>
      </c>
      <c r="D15" s="30">
        <v>281</v>
      </c>
      <c r="E15" s="17">
        <v>60</v>
      </c>
      <c r="F15" s="30">
        <v>4</v>
      </c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</row>
    <row r="16" spans="1:208" s="5" customFormat="1" ht="12" customHeight="1">
      <c r="A16" s="13" t="s">
        <v>18</v>
      </c>
      <c r="B16" s="14">
        <f>+B17+B18+B19</f>
        <v>259</v>
      </c>
      <c r="C16" s="14">
        <v>72</v>
      </c>
      <c r="D16" s="14">
        <v>331</v>
      </c>
      <c r="E16" s="21">
        <v>63</v>
      </c>
      <c r="F16" s="70">
        <v>1</v>
      </c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</row>
    <row r="17" spans="1:208" s="5" customFormat="1" ht="12" customHeight="1">
      <c r="A17" s="23" t="s">
        <v>19</v>
      </c>
      <c r="B17" s="24">
        <v>54</v>
      </c>
      <c r="C17" s="25">
        <v>27</v>
      </c>
      <c r="D17" s="26">
        <v>81</v>
      </c>
      <c r="E17" s="27">
        <v>16</v>
      </c>
      <c r="F17" s="67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</row>
    <row r="18" spans="1:208" s="5" customFormat="1" ht="12" customHeight="1">
      <c r="A18" s="23" t="s">
        <v>20</v>
      </c>
      <c r="B18" s="24">
        <v>83</v>
      </c>
      <c r="C18" s="25">
        <v>18</v>
      </c>
      <c r="D18" s="26">
        <v>101</v>
      </c>
      <c r="E18" s="27">
        <v>15</v>
      </c>
      <c r="F18" s="67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</row>
    <row r="19" spans="1:208" s="5" customFormat="1" ht="12" customHeight="1">
      <c r="A19" s="23" t="s">
        <v>21</v>
      </c>
      <c r="B19" s="24">
        <v>122</v>
      </c>
      <c r="C19" s="25">
        <v>27</v>
      </c>
      <c r="D19" s="26">
        <v>149</v>
      </c>
      <c r="E19" s="27">
        <v>32</v>
      </c>
      <c r="F19" s="69">
        <v>1</v>
      </c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</row>
    <row r="20" spans="1:208" s="5" customFormat="1" ht="12" customHeight="1">
      <c r="A20" s="13" t="s">
        <v>22</v>
      </c>
      <c r="B20" s="14">
        <f>+B21+B22</f>
        <v>348</v>
      </c>
      <c r="C20" s="14">
        <v>53</v>
      </c>
      <c r="D20" s="14">
        <v>401</v>
      </c>
      <c r="E20" s="21">
        <v>76</v>
      </c>
      <c r="F20" s="70">
        <v>8</v>
      </c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</row>
    <row r="21" spans="1:208" s="5" customFormat="1" ht="12" customHeight="1">
      <c r="A21" s="23" t="s">
        <v>23</v>
      </c>
      <c r="B21" s="24">
        <v>9</v>
      </c>
      <c r="C21" s="25">
        <v>6</v>
      </c>
      <c r="D21" s="26">
        <v>15</v>
      </c>
      <c r="E21" s="27"/>
      <c r="F21" s="67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</row>
    <row r="22" spans="1:208" s="5" customFormat="1" ht="12" customHeight="1">
      <c r="A22" s="64" t="s">
        <v>24</v>
      </c>
      <c r="B22" s="24">
        <v>339</v>
      </c>
      <c r="C22" s="25">
        <v>47</v>
      </c>
      <c r="D22" s="26">
        <v>386</v>
      </c>
      <c r="E22" s="27">
        <v>76</v>
      </c>
      <c r="F22" s="69">
        <v>8</v>
      </c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</row>
    <row r="23" spans="1:208" s="5" customFormat="1" ht="12" customHeight="1">
      <c r="A23" s="13" t="s">
        <v>25</v>
      </c>
      <c r="B23" s="14">
        <f>+B24+B25</f>
        <v>245</v>
      </c>
      <c r="C23" s="14">
        <v>37</v>
      </c>
      <c r="D23" s="14">
        <v>282</v>
      </c>
      <c r="E23" s="21">
        <v>58</v>
      </c>
      <c r="F23" s="70">
        <v>8</v>
      </c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</row>
    <row r="24" spans="1:208" s="5" customFormat="1" ht="12" customHeight="1">
      <c r="A24" s="23" t="s">
        <v>26</v>
      </c>
      <c r="B24" s="24">
        <v>166</v>
      </c>
      <c r="C24" s="25">
        <v>37</v>
      </c>
      <c r="D24" s="26">
        <v>203</v>
      </c>
      <c r="E24" s="27">
        <v>42</v>
      </c>
      <c r="F24" s="67">
        <v>6</v>
      </c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</row>
    <row r="25" spans="1:208" s="5" customFormat="1" ht="12" customHeight="1">
      <c r="A25" s="23" t="s">
        <v>27</v>
      </c>
      <c r="B25" s="24">
        <v>79</v>
      </c>
      <c r="C25" s="25"/>
      <c r="D25" s="26">
        <v>79</v>
      </c>
      <c r="E25" s="27">
        <v>16</v>
      </c>
      <c r="F25" s="69">
        <v>2</v>
      </c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</row>
    <row r="26" spans="1:208" s="5" customFormat="1" ht="12" customHeight="1">
      <c r="A26" s="13" t="s">
        <v>28</v>
      </c>
      <c r="B26" s="14">
        <f>+B27+B28</f>
        <v>470</v>
      </c>
      <c r="C26" s="14">
        <v>13</v>
      </c>
      <c r="D26" s="14">
        <v>483</v>
      </c>
      <c r="E26" s="21">
        <v>105</v>
      </c>
      <c r="F26" s="70">
        <v>9</v>
      </c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</row>
    <row r="27" spans="1:208" s="5" customFormat="1" ht="12" customHeight="1">
      <c r="A27" s="23" t="s">
        <v>29</v>
      </c>
      <c r="B27" s="24">
        <v>264</v>
      </c>
      <c r="C27" s="25">
        <v>13</v>
      </c>
      <c r="D27" s="26">
        <v>277</v>
      </c>
      <c r="E27" s="27">
        <v>69</v>
      </c>
      <c r="F27" s="67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</row>
    <row r="28" spans="1:208" s="5" customFormat="1" ht="12" customHeight="1">
      <c r="A28" s="23" t="s">
        <v>30</v>
      </c>
      <c r="B28" s="24">
        <f>112+75+19</f>
        <v>206</v>
      </c>
      <c r="C28" s="25"/>
      <c r="D28" s="26">
        <v>206</v>
      </c>
      <c r="E28" s="27">
        <v>36</v>
      </c>
      <c r="F28" s="72">
        <v>9</v>
      </c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</row>
    <row r="29" spans="1:208" s="5" customFormat="1" ht="12" customHeight="1">
      <c r="A29" s="31" t="s">
        <v>31</v>
      </c>
      <c r="B29" s="32">
        <f>B4+B5+B9+B12+B15+B16+B20+B23+B26</f>
        <v>2882</v>
      </c>
      <c r="C29" s="32">
        <v>313</v>
      </c>
      <c r="D29" s="32">
        <v>3195</v>
      </c>
      <c r="E29" s="32">
        <v>616</v>
      </c>
      <c r="F29" s="32">
        <v>50</v>
      </c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</row>
    <row r="30" spans="1:208" s="5" customFormat="1" ht="12">
      <c r="A30" s="34" t="s">
        <v>32</v>
      </c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</row>
    <row r="31" spans="1:208" s="5" customFormat="1" ht="12">
      <c r="A31" s="34" t="s">
        <v>33</v>
      </c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</row>
    <row r="32" spans="1:208" s="5" customFormat="1" ht="12">
      <c r="A32" s="34" t="s">
        <v>34</v>
      </c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</row>
    <row r="33" spans="1:208" s="5" customFormat="1" ht="12" customHeight="1">
      <c r="A33" s="36" t="s">
        <v>56</v>
      </c>
      <c r="B33" s="37"/>
      <c r="C33" s="37"/>
      <c r="D33" s="37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</row>
    <row r="34" spans="1:208" s="5" customFormat="1" ht="12">
      <c r="A34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</row>
    <row r="35" spans="1:208" s="5" customFormat="1" ht="12">
      <c r="A35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</row>
    <row r="36" spans="1:208" s="5" customFormat="1" ht="12">
      <c r="A36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</row>
    <row r="37" spans="1:208" s="5" customFormat="1" ht="12">
      <c r="A37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</row>
    <row r="38" spans="1:208" s="5" customFormat="1" ht="12">
      <c r="A38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</row>
    <row r="39" spans="1:208" s="5" customFormat="1" ht="12">
      <c r="A39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F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HK42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6" width="2.75390625" style="2" customWidth="1"/>
    <col min="7" max="16384" width="10.875" style="2" customWidth="1"/>
  </cols>
  <sheetData>
    <row r="1" spans="1:219" s="5" customFormat="1" ht="30" customHeight="1">
      <c r="A1" s="87" t="s">
        <v>44</v>
      </c>
      <c r="B1" s="87"/>
      <c r="C1" s="87"/>
      <c r="D1" s="87"/>
      <c r="E1" s="87"/>
      <c r="F1" s="3" t="s">
        <v>0</v>
      </c>
      <c r="G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</row>
    <row r="2" spans="1:219" s="5" customFormat="1" ht="15" customHeight="1">
      <c r="A2" s="6" t="s">
        <v>45</v>
      </c>
      <c r="E2" s="3"/>
      <c r="F2" s="4"/>
      <c r="G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</row>
    <row r="3" spans="1:219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/>
      <c r="G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</row>
    <row r="4" spans="1:219" s="5" customFormat="1" ht="12" customHeight="1">
      <c r="A4" s="13" t="s">
        <v>6</v>
      </c>
      <c r="B4" s="14">
        <v>157</v>
      </c>
      <c r="C4" s="15">
        <v>9</v>
      </c>
      <c r="D4" s="16">
        <v>166</v>
      </c>
      <c r="E4" s="17">
        <v>31</v>
      </c>
      <c r="F4" s="18"/>
      <c r="G4" s="6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</row>
    <row r="5" spans="1:219" s="5" customFormat="1" ht="12" customHeight="1">
      <c r="A5" s="13" t="s">
        <v>7</v>
      </c>
      <c r="B5" s="14">
        <f>+B6+B7+B8</f>
        <v>586</v>
      </c>
      <c r="C5" s="14">
        <v>76</v>
      </c>
      <c r="D5" s="20">
        <v>662</v>
      </c>
      <c r="E5" s="21">
        <v>112</v>
      </c>
      <c r="F5" s="18"/>
      <c r="G5" s="6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</row>
    <row r="6" spans="1:219" s="5" customFormat="1" ht="12" customHeight="1">
      <c r="A6" s="23" t="s">
        <v>8</v>
      </c>
      <c r="B6" s="24">
        <v>253</v>
      </c>
      <c r="C6" s="25">
        <v>56</v>
      </c>
      <c r="D6" s="26">
        <v>309</v>
      </c>
      <c r="E6" s="27">
        <v>46</v>
      </c>
      <c r="F6" s="28"/>
      <c r="G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</row>
    <row r="7" spans="1:219" s="5" customFormat="1" ht="12" customHeight="1">
      <c r="A7" s="23" t="s">
        <v>9</v>
      </c>
      <c r="B7" s="24">
        <v>147</v>
      </c>
      <c r="C7" s="25">
        <v>16</v>
      </c>
      <c r="D7" s="26">
        <v>163</v>
      </c>
      <c r="E7" s="27">
        <v>30</v>
      </c>
      <c r="F7" s="28"/>
      <c r="G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</row>
    <row r="8" spans="1:219" s="5" customFormat="1" ht="12" customHeight="1">
      <c r="A8" s="23" t="s">
        <v>10</v>
      </c>
      <c r="B8" s="24">
        <v>186</v>
      </c>
      <c r="C8" s="25">
        <v>4</v>
      </c>
      <c r="D8" s="26">
        <v>190</v>
      </c>
      <c r="E8" s="27">
        <v>36</v>
      </c>
      <c r="F8" s="28"/>
      <c r="G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</row>
    <row r="9" spans="1:219" s="5" customFormat="1" ht="12" customHeight="1">
      <c r="A9" s="13" t="s">
        <v>11</v>
      </c>
      <c r="B9" s="14">
        <f>+B10+B11</f>
        <v>405</v>
      </c>
      <c r="C9" s="14">
        <v>19</v>
      </c>
      <c r="D9" s="14">
        <v>424</v>
      </c>
      <c r="E9" s="21">
        <v>62</v>
      </c>
      <c r="F9" s="18"/>
      <c r="G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19" s="5" customFormat="1" ht="12" customHeight="1">
      <c r="A10" s="23" t="s">
        <v>12</v>
      </c>
      <c r="B10" s="24">
        <v>54</v>
      </c>
      <c r="C10" s="25">
        <v>4</v>
      </c>
      <c r="D10" s="26">
        <v>58</v>
      </c>
      <c r="E10" s="27">
        <v>16</v>
      </c>
      <c r="F10" s="28"/>
      <c r="G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</row>
    <row r="11" spans="1:219" s="5" customFormat="1" ht="12" customHeight="1">
      <c r="A11" s="23" t="s">
        <v>13</v>
      </c>
      <c r="B11" s="24">
        <v>351</v>
      </c>
      <c r="C11" s="25">
        <v>15</v>
      </c>
      <c r="D11" s="26">
        <v>366</v>
      </c>
      <c r="E11" s="27">
        <v>46</v>
      </c>
      <c r="F11" s="28"/>
      <c r="G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</row>
    <row r="12" spans="1:219" s="5" customFormat="1" ht="12" customHeight="1">
      <c r="A12" s="13" t="s">
        <v>14</v>
      </c>
      <c r="B12" s="14">
        <f>+B13+B14</f>
        <v>190</v>
      </c>
      <c r="C12" s="14">
        <v>12</v>
      </c>
      <c r="D12" s="14">
        <v>202</v>
      </c>
      <c r="E12" s="21">
        <v>32</v>
      </c>
      <c r="F12" s="18"/>
      <c r="G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</row>
    <row r="13" spans="1:219" s="5" customFormat="1" ht="12" customHeight="1">
      <c r="A13" s="23" t="s">
        <v>15</v>
      </c>
      <c r="B13" s="24">
        <v>124</v>
      </c>
      <c r="C13" s="25">
        <v>9</v>
      </c>
      <c r="D13" s="26">
        <v>133</v>
      </c>
      <c r="E13" s="27">
        <v>16</v>
      </c>
      <c r="F13" s="28"/>
      <c r="G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</row>
    <row r="14" spans="1:219" s="5" customFormat="1" ht="12" customHeight="1">
      <c r="A14" s="23" t="s">
        <v>16</v>
      </c>
      <c r="B14" s="24">
        <v>66</v>
      </c>
      <c r="C14" s="25">
        <v>3</v>
      </c>
      <c r="D14" s="26">
        <v>69</v>
      </c>
      <c r="E14" s="27">
        <v>16</v>
      </c>
      <c r="F14" s="28"/>
      <c r="G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</row>
    <row r="15" spans="1:219" s="5" customFormat="1" ht="12" customHeight="1">
      <c r="A15" s="13" t="s">
        <v>17</v>
      </c>
      <c r="B15" s="14">
        <v>266</v>
      </c>
      <c r="C15" s="15">
        <v>25</v>
      </c>
      <c r="D15" s="30">
        <v>291</v>
      </c>
      <c r="E15" s="17">
        <v>46</v>
      </c>
      <c r="F15" s="18"/>
      <c r="G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</row>
    <row r="16" spans="1:219" s="5" customFormat="1" ht="12" customHeight="1">
      <c r="A16" s="13" t="s">
        <v>18</v>
      </c>
      <c r="B16" s="14">
        <f>+B17+B18+B19</f>
        <v>269</v>
      </c>
      <c r="C16" s="14">
        <v>69</v>
      </c>
      <c r="D16" s="14">
        <v>338</v>
      </c>
      <c r="E16" s="21">
        <v>63</v>
      </c>
      <c r="F16" s="18"/>
      <c r="G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</row>
    <row r="17" spans="1:219" s="5" customFormat="1" ht="12" customHeight="1">
      <c r="A17" s="23" t="s">
        <v>19</v>
      </c>
      <c r="B17" s="24">
        <v>54</v>
      </c>
      <c r="C17" s="25">
        <v>27</v>
      </c>
      <c r="D17" s="26">
        <v>81</v>
      </c>
      <c r="E17" s="27">
        <v>16</v>
      </c>
      <c r="F17" s="28"/>
      <c r="G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</row>
    <row r="18" spans="1:219" s="5" customFormat="1" ht="12" customHeight="1">
      <c r="A18" s="23" t="s">
        <v>20</v>
      </c>
      <c r="B18" s="24">
        <v>86</v>
      </c>
      <c r="C18" s="25">
        <v>15</v>
      </c>
      <c r="D18" s="26">
        <v>101</v>
      </c>
      <c r="E18" s="27">
        <v>15</v>
      </c>
      <c r="F18" s="28"/>
      <c r="G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</row>
    <row r="19" spans="1:219" s="5" customFormat="1" ht="12" customHeight="1">
      <c r="A19" s="23" t="s">
        <v>21</v>
      </c>
      <c r="B19" s="24">
        <v>129</v>
      </c>
      <c r="C19" s="25">
        <v>27</v>
      </c>
      <c r="D19" s="26">
        <v>156</v>
      </c>
      <c r="E19" s="27">
        <v>32</v>
      </c>
      <c r="F19" s="28"/>
      <c r="G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</row>
    <row r="20" spans="1:219" s="5" customFormat="1" ht="12" customHeight="1">
      <c r="A20" s="13" t="s">
        <v>22</v>
      </c>
      <c r="B20" s="14">
        <f>+B21+B22</f>
        <v>359</v>
      </c>
      <c r="C20" s="14">
        <v>53</v>
      </c>
      <c r="D20" s="14">
        <v>412</v>
      </c>
      <c r="E20" s="21">
        <v>66</v>
      </c>
      <c r="F20" s="18"/>
      <c r="G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</row>
    <row r="21" spans="1:219" s="5" customFormat="1" ht="12" customHeight="1">
      <c r="A21" s="23" t="s">
        <v>23</v>
      </c>
      <c r="B21" s="24">
        <v>9</v>
      </c>
      <c r="C21" s="25">
        <v>6</v>
      </c>
      <c r="D21" s="26">
        <v>15</v>
      </c>
      <c r="E21" s="27">
        <v>0</v>
      </c>
      <c r="F21" s="28"/>
      <c r="G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</row>
    <row r="22" spans="1:219" s="5" customFormat="1" ht="12" customHeight="1">
      <c r="A22" s="23" t="s">
        <v>24</v>
      </c>
      <c r="B22" s="24">
        <v>350</v>
      </c>
      <c r="C22" s="25">
        <v>47</v>
      </c>
      <c r="D22" s="26">
        <v>397</v>
      </c>
      <c r="E22" s="27">
        <v>66</v>
      </c>
      <c r="F22" s="28"/>
      <c r="G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</row>
    <row r="23" spans="1:219" s="5" customFormat="1" ht="12" customHeight="1">
      <c r="A23" s="13" t="s">
        <v>25</v>
      </c>
      <c r="B23" s="14">
        <f>+B24+B25</f>
        <v>208</v>
      </c>
      <c r="C23" s="14">
        <v>37</v>
      </c>
      <c r="D23" s="14">
        <v>245</v>
      </c>
      <c r="E23" s="21">
        <v>43</v>
      </c>
      <c r="F23" s="18"/>
      <c r="G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</row>
    <row r="24" spans="1:219" s="5" customFormat="1" ht="12" customHeight="1">
      <c r="A24" s="23" t="s">
        <v>26</v>
      </c>
      <c r="B24" s="24">
        <v>129</v>
      </c>
      <c r="C24" s="25">
        <v>37</v>
      </c>
      <c r="D24" s="26">
        <v>166</v>
      </c>
      <c r="E24" s="27">
        <v>27</v>
      </c>
      <c r="F24" s="28"/>
      <c r="G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</row>
    <row r="25" spans="1:219" s="5" customFormat="1" ht="12" customHeight="1">
      <c r="A25" s="23" t="s">
        <v>27</v>
      </c>
      <c r="B25" s="24">
        <v>79</v>
      </c>
      <c r="C25" s="25">
        <v>0</v>
      </c>
      <c r="D25" s="26">
        <v>79</v>
      </c>
      <c r="E25" s="27">
        <v>16</v>
      </c>
      <c r="F25" s="28"/>
      <c r="G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</row>
    <row r="26" spans="1:219" s="5" customFormat="1" ht="12" customHeight="1">
      <c r="A26" s="13" t="s">
        <v>28</v>
      </c>
      <c r="B26" s="14">
        <f>+B27+B28</f>
        <v>472</v>
      </c>
      <c r="C26" s="14">
        <v>31</v>
      </c>
      <c r="D26" s="14">
        <v>503</v>
      </c>
      <c r="E26" s="21">
        <v>113</v>
      </c>
      <c r="F26" s="18"/>
      <c r="G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</row>
    <row r="27" spans="1:219" s="5" customFormat="1" ht="12" customHeight="1">
      <c r="A27" s="23" t="s">
        <v>29</v>
      </c>
      <c r="B27" s="24">
        <v>268</v>
      </c>
      <c r="C27" s="25">
        <v>12</v>
      </c>
      <c r="D27" s="26">
        <v>280</v>
      </c>
      <c r="E27" s="27">
        <v>65</v>
      </c>
      <c r="F27" s="28"/>
      <c r="G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</row>
    <row r="28" spans="1:219" s="5" customFormat="1" ht="12" customHeight="1">
      <c r="A28" s="23" t="s">
        <v>30</v>
      </c>
      <c r="B28" s="24">
        <v>204</v>
      </c>
      <c r="C28" s="25">
        <v>19</v>
      </c>
      <c r="D28" s="26">
        <v>223</v>
      </c>
      <c r="E28" s="27">
        <v>48</v>
      </c>
      <c r="F28" s="28"/>
      <c r="G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</row>
    <row r="29" spans="1:219" s="5" customFormat="1" ht="12" customHeight="1">
      <c r="A29" s="31" t="s">
        <v>31</v>
      </c>
      <c r="B29" s="32">
        <f>B4+B5+B9+B12+B15+B16+B20+B23+B26</f>
        <v>2912</v>
      </c>
      <c r="C29" s="32">
        <v>331</v>
      </c>
      <c r="D29" s="32">
        <v>3243</v>
      </c>
      <c r="E29" s="32">
        <v>568</v>
      </c>
      <c r="F29" s="18"/>
      <c r="G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</row>
    <row r="30" spans="1:219" s="5" customFormat="1" ht="12">
      <c r="A30" s="34" t="s">
        <v>32</v>
      </c>
      <c r="G30" s="35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1:219" s="5" customFormat="1" ht="12">
      <c r="A31" s="34" t="s">
        <v>33</v>
      </c>
      <c r="G31" s="35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s="5" customFormat="1" ht="12">
      <c r="A32" s="34" t="s">
        <v>34</v>
      </c>
      <c r="G32" s="35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1:219" s="5" customFormat="1" ht="12" customHeight="1">
      <c r="A33" s="36" t="s">
        <v>35</v>
      </c>
      <c r="B33" s="37"/>
      <c r="C33" s="37"/>
      <c r="D33" s="37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1:219" s="5" customFormat="1" ht="12">
      <c r="A34" s="38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1:219" s="5" customFormat="1" ht="12">
      <c r="A35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1:219" s="5" customFormat="1" ht="12">
      <c r="A36"/>
      <c r="B36" s="2"/>
      <c r="D36" s="3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1:219" s="5" customFormat="1" ht="12">
      <c r="A37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1:219" s="5" customFormat="1" ht="12">
      <c r="A38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1:219" s="5" customFormat="1" ht="12">
      <c r="A39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1:219" s="5" customFormat="1" ht="12">
      <c r="A40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1:219" s="5" customFormat="1" ht="12">
      <c r="A41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1:219" s="5" customFormat="1" ht="12">
      <c r="A4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F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K42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6" width="4.75390625" style="2" customWidth="1"/>
    <col min="7" max="16384" width="10.875" style="2" customWidth="1"/>
  </cols>
  <sheetData>
    <row r="1" spans="1:6" ht="30" customHeight="1">
      <c r="A1" s="87" t="s">
        <v>44</v>
      </c>
      <c r="B1" s="87"/>
      <c r="C1" s="87"/>
      <c r="D1" s="87"/>
      <c r="E1" s="87"/>
      <c r="F1" s="3" t="s">
        <v>0</v>
      </c>
    </row>
    <row r="2" spans="1:219" s="5" customFormat="1" ht="15" customHeight="1">
      <c r="A2" s="6" t="s">
        <v>46</v>
      </c>
      <c r="E2" s="3"/>
      <c r="F2" s="4"/>
      <c r="G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</row>
    <row r="3" spans="1:219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/>
      <c r="G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</row>
    <row r="4" spans="1:219" s="5" customFormat="1" ht="12" customHeight="1">
      <c r="A4" s="13" t="s">
        <v>6</v>
      </c>
      <c r="B4" s="14">
        <v>142</v>
      </c>
      <c r="C4" s="15">
        <v>9</v>
      </c>
      <c r="D4" s="16">
        <v>151</v>
      </c>
      <c r="E4" s="17">
        <v>16</v>
      </c>
      <c r="F4" s="18"/>
      <c r="G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</row>
    <row r="5" spans="1:219" s="5" customFormat="1" ht="12" customHeight="1">
      <c r="A5" s="13" t="s">
        <v>7</v>
      </c>
      <c r="B5" s="14">
        <f>SUM(B6:B8)</f>
        <v>532</v>
      </c>
      <c r="C5" s="14">
        <v>76</v>
      </c>
      <c r="D5" s="14">
        <v>608</v>
      </c>
      <c r="E5" s="21">
        <v>97</v>
      </c>
      <c r="F5" s="18"/>
      <c r="G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</row>
    <row r="6" spans="1:219" s="5" customFormat="1" ht="12" customHeight="1">
      <c r="A6" s="23" t="s">
        <v>8</v>
      </c>
      <c r="B6" s="24">
        <f>40+54+48+40+12</f>
        <v>194</v>
      </c>
      <c r="C6" s="25">
        <v>56</v>
      </c>
      <c r="D6" s="26">
        <v>250</v>
      </c>
      <c r="E6" s="27">
        <v>31</v>
      </c>
      <c r="F6" s="28"/>
      <c r="G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</row>
    <row r="7" spans="1:219" s="5" customFormat="1" ht="12" customHeight="1">
      <c r="A7" s="23" t="s">
        <v>9</v>
      </c>
      <c r="B7" s="24">
        <f>52+41+54</f>
        <v>147</v>
      </c>
      <c r="C7" s="25">
        <v>16</v>
      </c>
      <c r="D7" s="26">
        <v>163</v>
      </c>
      <c r="E7" s="27">
        <v>30</v>
      </c>
      <c r="F7" s="28"/>
      <c r="G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</row>
    <row r="8" spans="1:219" s="5" customFormat="1" ht="12" customHeight="1">
      <c r="A8" s="23" t="s">
        <v>10</v>
      </c>
      <c r="B8" s="24">
        <f>33+52+78+7+21</f>
        <v>191</v>
      </c>
      <c r="C8" s="25">
        <v>4</v>
      </c>
      <c r="D8" s="26">
        <v>195</v>
      </c>
      <c r="E8" s="27">
        <v>36</v>
      </c>
      <c r="F8" s="28"/>
      <c r="G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</row>
    <row r="9" spans="1:219" s="5" customFormat="1" ht="12" customHeight="1">
      <c r="A9" s="13" t="s">
        <v>11</v>
      </c>
      <c r="B9" s="14">
        <f>SUM(B10:B11)</f>
        <v>356</v>
      </c>
      <c r="C9" s="14">
        <v>19</v>
      </c>
      <c r="D9" s="14">
        <v>375</v>
      </c>
      <c r="E9" s="14">
        <v>58</v>
      </c>
      <c r="F9" s="18"/>
      <c r="G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19" s="5" customFormat="1" ht="12" customHeight="1">
      <c r="A10" s="23" t="s">
        <v>12</v>
      </c>
      <c r="B10" s="24">
        <v>54</v>
      </c>
      <c r="C10" s="25">
        <v>4</v>
      </c>
      <c r="D10" s="26">
        <v>58</v>
      </c>
      <c r="E10" s="27">
        <v>16</v>
      </c>
      <c r="F10" s="28"/>
      <c r="G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</row>
    <row r="11" spans="1:219" s="5" customFormat="1" ht="12" customHeight="1">
      <c r="A11" s="23" t="s">
        <v>13</v>
      </c>
      <c r="B11" s="24">
        <f>39+30+56+42+61+51+23</f>
        <v>302</v>
      </c>
      <c r="C11" s="25">
        <v>15</v>
      </c>
      <c r="D11" s="26">
        <v>317</v>
      </c>
      <c r="E11" s="27">
        <v>42</v>
      </c>
      <c r="F11" s="28"/>
      <c r="G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</row>
    <row r="12" spans="1:219" s="5" customFormat="1" ht="12" customHeight="1">
      <c r="A12" s="13" t="s">
        <v>14</v>
      </c>
      <c r="B12" s="14">
        <f>SUM(B13:B14)</f>
        <v>193</v>
      </c>
      <c r="C12" s="14">
        <v>11</v>
      </c>
      <c r="D12" s="14">
        <v>204</v>
      </c>
      <c r="E12" s="14">
        <v>42</v>
      </c>
      <c r="F12" s="18"/>
      <c r="G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</row>
    <row r="13" spans="1:219" s="5" customFormat="1" ht="12" customHeight="1">
      <c r="A13" s="23" t="s">
        <v>15</v>
      </c>
      <c r="B13" s="24">
        <f>36+54+36</f>
        <v>126</v>
      </c>
      <c r="C13" s="25">
        <v>8</v>
      </c>
      <c r="D13" s="26">
        <v>134</v>
      </c>
      <c r="E13" s="27">
        <v>26</v>
      </c>
      <c r="F13" s="28"/>
      <c r="G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</row>
    <row r="14" spans="1:219" s="5" customFormat="1" ht="12" customHeight="1">
      <c r="A14" s="23" t="s">
        <v>16</v>
      </c>
      <c r="B14" s="24">
        <f>52+15</f>
        <v>67</v>
      </c>
      <c r="C14" s="25">
        <v>3</v>
      </c>
      <c r="D14" s="26">
        <v>70</v>
      </c>
      <c r="E14" s="27">
        <v>16</v>
      </c>
      <c r="F14" s="28"/>
      <c r="G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</row>
    <row r="15" spans="1:219" s="5" customFormat="1" ht="12" customHeight="1">
      <c r="A15" s="13" t="s">
        <v>17</v>
      </c>
      <c r="B15" s="14">
        <v>272</v>
      </c>
      <c r="C15" s="15">
        <v>24</v>
      </c>
      <c r="D15" s="30">
        <v>296</v>
      </c>
      <c r="E15" s="17">
        <v>46</v>
      </c>
      <c r="F15" s="18"/>
      <c r="G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</row>
    <row r="16" spans="1:219" s="5" customFormat="1" ht="12" customHeight="1">
      <c r="A16" s="13" t="s">
        <v>18</v>
      </c>
      <c r="B16" s="14">
        <f>SUM(B17:B19)</f>
        <v>274</v>
      </c>
      <c r="C16" s="14">
        <v>70</v>
      </c>
      <c r="D16" s="14">
        <v>344</v>
      </c>
      <c r="E16" s="14">
        <v>63</v>
      </c>
      <c r="F16" s="18"/>
      <c r="G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</row>
    <row r="17" spans="1:219" s="5" customFormat="1" ht="12" customHeight="1">
      <c r="A17" s="23" t="s">
        <v>19</v>
      </c>
      <c r="B17" s="24">
        <v>54</v>
      </c>
      <c r="C17" s="25">
        <v>28</v>
      </c>
      <c r="D17" s="26">
        <v>82</v>
      </c>
      <c r="E17" s="27">
        <v>16</v>
      </c>
      <c r="F17" s="28"/>
      <c r="G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</row>
    <row r="18" spans="1:219" s="5" customFormat="1" ht="12" customHeight="1">
      <c r="A18" s="23" t="s">
        <v>20</v>
      </c>
      <c r="B18" s="24">
        <f>18+68</f>
        <v>86</v>
      </c>
      <c r="C18" s="25">
        <v>15</v>
      </c>
      <c r="D18" s="26">
        <v>101</v>
      </c>
      <c r="E18" s="27">
        <v>15</v>
      </c>
      <c r="F18" s="28"/>
      <c r="G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</row>
    <row r="19" spans="1:219" s="5" customFormat="1" ht="12" customHeight="1">
      <c r="A19" s="23" t="s">
        <v>21</v>
      </c>
      <c r="B19" s="24">
        <f>49+54+14+17</f>
        <v>134</v>
      </c>
      <c r="C19" s="25">
        <v>27</v>
      </c>
      <c r="D19" s="26">
        <v>161</v>
      </c>
      <c r="E19" s="27">
        <v>32</v>
      </c>
      <c r="F19" s="28"/>
      <c r="G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</row>
    <row r="20" spans="1:219" s="5" customFormat="1" ht="12" customHeight="1">
      <c r="A20" s="13" t="s">
        <v>22</v>
      </c>
      <c r="B20" s="14">
        <f>SUM(B21:B22)</f>
        <v>358</v>
      </c>
      <c r="C20" s="14">
        <v>47</v>
      </c>
      <c r="D20" s="14">
        <v>405</v>
      </c>
      <c r="E20" s="14">
        <v>61</v>
      </c>
      <c r="F20" s="18"/>
      <c r="G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</row>
    <row r="21" spans="1:219" s="5" customFormat="1" ht="12" customHeight="1">
      <c r="A21" s="23" t="s">
        <v>23</v>
      </c>
      <c r="B21" s="24">
        <v>20</v>
      </c>
      <c r="C21" s="25">
        <v>1</v>
      </c>
      <c r="D21" s="26">
        <v>21</v>
      </c>
      <c r="E21" s="27"/>
      <c r="F21" s="28"/>
      <c r="G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</row>
    <row r="22" spans="1:219" s="5" customFormat="1" ht="12" customHeight="1">
      <c r="A22" s="23" t="s">
        <v>24</v>
      </c>
      <c r="B22" s="24">
        <f>54+36+56+53+50+36+53</f>
        <v>338</v>
      </c>
      <c r="C22" s="25">
        <v>46</v>
      </c>
      <c r="D22" s="26">
        <v>384</v>
      </c>
      <c r="E22" s="27">
        <v>61</v>
      </c>
      <c r="F22" s="28"/>
      <c r="G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</row>
    <row r="23" spans="1:219" s="5" customFormat="1" ht="12" customHeight="1">
      <c r="A23" s="13" t="s">
        <v>25</v>
      </c>
      <c r="B23" s="14">
        <f>SUM(B24:B25)</f>
        <v>186</v>
      </c>
      <c r="C23" s="14">
        <v>37</v>
      </c>
      <c r="D23" s="14">
        <v>223</v>
      </c>
      <c r="E23" s="14">
        <v>43</v>
      </c>
      <c r="F23" s="18"/>
      <c r="G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</row>
    <row r="24" spans="1:219" s="5" customFormat="1" ht="12" customHeight="1">
      <c r="A24" s="23" t="s">
        <v>26</v>
      </c>
      <c r="B24" s="24">
        <f>42+60+20+6</f>
        <v>128</v>
      </c>
      <c r="C24" s="25">
        <v>37</v>
      </c>
      <c r="D24" s="26">
        <v>165</v>
      </c>
      <c r="E24" s="27">
        <v>27</v>
      </c>
      <c r="F24" s="28"/>
      <c r="G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</row>
    <row r="25" spans="1:219" s="5" customFormat="1" ht="12" customHeight="1">
      <c r="A25" s="23" t="s">
        <v>27</v>
      </c>
      <c r="B25" s="24">
        <v>58</v>
      </c>
      <c r="C25" s="25"/>
      <c r="D25" s="26">
        <v>58</v>
      </c>
      <c r="E25" s="27">
        <v>16</v>
      </c>
      <c r="F25" s="28"/>
      <c r="G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</row>
    <row r="26" spans="1:219" s="5" customFormat="1" ht="12" customHeight="1">
      <c r="A26" s="13" t="s">
        <v>28</v>
      </c>
      <c r="B26" s="14">
        <f>SUM(B27:B28)</f>
        <v>472</v>
      </c>
      <c r="C26" s="14">
        <v>48</v>
      </c>
      <c r="D26" s="14">
        <v>520</v>
      </c>
      <c r="E26" s="14">
        <v>93</v>
      </c>
      <c r="F26" s="18"/>
      <c r="G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</row>
    <row r="27" spans="1:219" s="5" customFormat="1" ht="12" customHeight="1">
      <c r="A27" s="23" t="s">
        <v>29</v>
      </c>
      <c r="B27" s="24">
        <f>35+70+36+63+52+12</f>
        <v>268</v>
      </c>
      <c r="C27" s="25">
        <v>29</v>
      </c>
      <c r="D27" s="26">
        <v>297</v>
      </c>
      <c r="E27" s="27">
        <v>45</v>
      </c>
      <c r="F27" s="28"/>
      <c r="G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</row>
    <row r="28" spans="1:219" s="5" customFormat="1" ht="12" customHeight="1">
      <c r="A28" s="23" t="s">
        <v>30</v>
      </c>
      <c r="B28" s="24">
        <f>55+29+21+78+21</f>
        <v>204</v>
      </c>
      <c r="C28" s="25">
        <v>19</v>
      </c>
      <c r="D28" s="26">
        <v>223</v>
      </c>
      <c r="E28" s="27">
        <v>48</v>
      </c>
      <c r="F28" s="28"/>
      <c r="G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</row>
    <row r="29" spans="1:219" s="5" customFormat="1" ht="12" customHeight="1">
      <c r="A29" s="31" t="s">
        <v>31</v>
      </c>
      <c r="B29" s="32">
        <f>SUM(B4,B5,B9,B12,B15,B16,B20,B23,B26)</f>
        <v>2785</v>
      </c>
      <c r="C29" s="32">
        <v>341</v>
      </c>
      <c r="D29" s="32">
        <v>3126</v>
      </c>
      <c r="E29" s="32">
        <v>519</v>
      </c>
      <c r="F29" s="18"/>
      <c r="G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</row>
    <row r="30" spans="1:219" s="5" customFormat="1" ht="12">
      <c r="A30" s="34" t="s">
        <v>36</v>
      </c>
      <c r="G30" s="35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1:219" s="5" customFormat="1" ht="12">
      <c r="A31" s="34" t="s">
        <v>33</v>
      </c>
      <c r="G31" s="35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s="5" customFormat="1" ht="12">
      <c r="A32" s="34" t="s">
        <v>34</v>
      </c>
      <c r="G32" s="35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1:219" s="5" customFormat="1" ht="12" customHeight="1">
      <c r="A33" s="36" t="s">
        <v>35</v>
      </c>
      <c r="B33" s="37"/>
      <c r="C33" s="37"/>
      <c r="D33" s="37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1:219" s="5" customFormat="1" ht="12" customHeight="1">
      <c r="A34" s="38" t="s">
        <v>37</v>
      </c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1:219" s="5" customFormat="1" ht="12">
      <c r="A35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1:219" s="5" customFormat="1" ht="12">
      <c r="A36"/>
      <c r="B36" s="2"/>
      <c r="D36" s="3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1:219" s="5" customFormat="1" ht="12">
      <c r="A37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1:219" s="5" customFormat="1" ht="12">
      <c r="A38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1:219" s="5" customFormat="1" ht="12">
      <c r="A39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1:219" s="5" customFormat="1" ht="12">
      <c r="A40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1:219" s="5" customFormat="1" ht="12">
      <c r="A41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1:219" s="5" customFormat="1" ht="12">
      <c r="A4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F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K41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6" width="0.12890625" style="2" customWidth="1"/>
    <col min="7" max="7" width="18.625" style="2" customWidth="1"/>
    <col min="8" max="16384" width="10.875" style="2" customWidth="1"/>
  </cols>
  <sheetData>
    <row r="1" spans="1:7" ht="30" customHeight="1">
      <c r="A1" s="87" t="s">
        <v>44</v>
      </c>
      <c r="B1" s="87"/>
      <c r="C1" s="87"/>
      <c r="D1" s="87"/>
      <c r="E1" s="87"/>
      <c r="G1" s="3" t="s">
        <v>0</v>
      </c>
    </row>
    <row r="2" spans="1:219" s="5" customFormat="1" ht="15" customHeight="1">
      <c r="A2" s="6" t="s">
        <v>47</v>
      </c>
      <c r="E2" s="41"/>
      <c r="F2" s="41"/>
      <c r="G2" s="41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</row>
    <row r="3" spans="1:219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38</v>
      </c>
      <c r="G3" s="11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</row>
    <row r="4" spans="1:219" s="5" customFormat="1" ht="12" customHeight="1">
      <c r="A4" s="13" t="s">
        <v>6</v>
      </c>
      <c r="B4" s="14">
        <v>142</v>
      </c>
      <c r="C4" s="15">
        <v>9</v>
      </c>
      <c r="D4" s="16">
        <v>151</v>
      </c>
      <c r="E4" s="17">
        <v>16</v>
      </c>
      <c r="F4" s="18">
        <v>8</v>
      </c>
      <c r="G4" s="18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</row>
    <row r="5" spans="1:219" s="5" customFormat="1" ht="12" customHeight="1">
      <c r="A5" s="13" t="s">
        <v>7</v>
      </c>
      <c r="B5" s="14">
        <v>499</v>
      </c>
      <c r="C5" s="15">
        <v>76</v>
      </c>
      <c r="D5" s="15">
        <v>575</v>
      </c>
      <c r="E5" s="17">
        <v>97</v>
      </c>
      <c r="F5" s="18">
        <v>10</v>
      </c>
      <c r="G5" s="18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</row>
    <row r="6" spans="1:219" s="5" customFormat="1" ht="12" customHeight="1">
      <c r="A6" s="23" t="s">
        <v>8</v>
      </c>
      <c r="B6" s="24">
        <v>182</v>
      </c>
      <c r="C6" s="25">
        <v>56</v>
      </c>
      <c r="D6" s="5">
        <v>238</v>
      </c>
      <c r="E6" s="27">
        <v>31</v>
      </c>
      <c r="F6" s="28">
        <v>6</v>
      </c>
      <c r="G6" s="28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</row>
    <row r="7" spans="1:219" s="5" customFormat="1" ht="12" customHeight="1">
      <c r="A7" s="23" t="s">
        <v>9</v>
      </c>
      <c r="B7" s="24">
        <v>147</v>
      </c>
      <c r="C7" s="25">
        <v>16</v>
      </c>
      <c r="D7" s="5">
        <v>163</v>
      </c>
      <c r="E7" s="27">
        <v>30</v>
      </c>
      <c r="F7" s="28">
        <v>2</v>
      </c>
      <c r="G7" s="28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</row>
    <row r="8" spans="1:219" s="5" customFormat="1" ht="12" customHeight="1">
      <c r="A8" s="23" t="s">
        <v>10</v>
      </c>
      <c r="B8" s="24">
        <v>170</v>
      </c>
      <c r="C8" s="25">
        <v>4</v>
      </c>
      <c r="D8" s="5">
        <v>174</v>
      </c>
      <c r="E8" s="27">
        <v>36</v>
      </c>
      <c r="F8" s="28">
        <v>2</v>
      </c>
      <c r="G8" s="28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</row>
    <row r="9" spans="1:219" s="5" customFormat="1" ht="12" customHeight="1">
      <c r="A9" s="13" t="s">
        <v>11</v>
      </c>
      <c r="B9" s="14">
        <v>333</v>
      </c>
      <c r="C9" s="15">
        <v>19</v>
      </c>
      <c r="D9" s="15">
        <v>352</v>
      </c>
      <c r="E9" s="17">
        <v>58</v>
      </c>
      <c r="F9" s="18">
        <v>7</v>
      </c>
      <c r="G9" s="18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19" s="5" customFormat="1" ht="12" customHeight="1">
      <c r="A10" s="23" t="s">
        <v>12</v>
      </c>
      <c r="B10" s="24">
        <v>54</v>
      </c>
      <c r="C10" s="25">
        <v>4</v>
      </c>
      <c r="D10" s="5">
        <v>58</v>
      </c>
      <c r="E10" s="27">
        <v>16</v>
      </c>
      <c r="F10" s="28">
        <v>1</v>
      </c>
      <c r="G10" s="28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</row>
    <row r="11" spans="1:219" s="5" customFormat="1" ht="12" customHeight="1">
      <c r="A11" s="23" t="s">
        <v>13</v>
      </c>
      <c r="B11" s="24">
        <v>279</v>
      </c>
      <c r="C11" s="25">
        <v>15</v>
      </c>
      <c r="D11" s="5">
        <v>294</v>
      </c>
      <c r="E11" s="27">
        <v>42</v>
      </c>
      <c r="F11" s="28">
        <v>6</v>
      </c>
      <c r="G11" s="28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</row>
    <row r="12" spans="1:219" s="5" customFormat="1" ht="12" customHeight="1">
      <c r="A12" s="13" t="s">
        <v>14</v>
      </c>
      <c r="B12" s="14">
        <v>191</v>
      </c>
      <c r="C12" s="15">
        <v>10</v>
      </c>
      <c r="D12" s="15">
        <v>201</v>
      </c>
      <c r="E12" s="17">
        <v>42</v>
      </c>
      <c r="F12" s="18">
        <v>4</v>
      </c>
      <c r="G12" s="18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</row>
    <row r="13" spans="1:219" s="5" customFormat="1" ht="12" customHeight="1">
      <c r="A13" s="23" t="s">
        <v>15</v>
      </c>
      <c r="B13" s="24">
        <v>126</v>
      </c>
      <c r="C13" s="25">
        <v>8</v>
      </c>
      <c r="D13" s="5">
        <v>134</v>
      </c>
      <c r="E13" s="27">
        <v>26</v>
      </c>
      <c r="F13" s="28">
        <v>2</v>
      </c>
      <c r="G13" s="28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</row>
    <row r="14" spans="1:219" s="5" customFormat="1" ht="12" customHeight="1">
      <c r="A14" s="23" t="s">
        <v>16</v>
      </c>
      <c r="B14" s="24">
        <v>65</v>
      </c>
      <c r="C14" s="25">
        <v>2</v>
      </c>
      <c r="D14" s="5">
        <v>67</v>
      </c>
      <c r="E14" s="27">
        <v>16</v>
      </c>
      <c r="F14" s="28">
        <v>2</v>
      </c>
      <c r="G14" s="28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</row>
    <row r="15" spans="1:219" s="5" customFormat="1" ht="12" customHeight="1">
      <c r="A15" s="13" t="s">
        <v>17</v>
      </c>
      <c r="B15" s="14">
        <v>236</v>
      </c>
      <c r="C15" s="15">
        <v>23</v>
      </c>
      <c r="D15" s="30">
        <v>259</v>
      </c>
      <c r="E15" s="17">
        <v>46</v>
      </c>
      <c r="F15" s="18">
        <v>2</v>
      </c>
      <c r="G15" s="18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</row>
    <row r="16" spans="1:219" s="5" customFormat="1" ht="12" customHeight="1">
      <c r="A16" s="13" t="s">
        <v>18</v>
      </c>
      <c r="B16" s="14">
        <v>259</v>
      </c>
      <c r="C16" s="15">
        <v>65</v>
      </c>
      <c r="D16" s="15">
        <v>324</v>
      </c>
      <c r="E16" s="17">
        <v>63</v>
      </c>
      <c r="F16" s="18">
        <v>8</v>
      </c>
      <c r="G16" s="18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</row>
    <row r="17" spans="1:219" s="5" customFormat="1" ht="12" customHeight="1">
      <c r="A17" s="23" t="s">
        <v>19</v>
      </c>
      <c r="B17" s="24">
        <v>54</v>
      </c>
      <c r="C17" s="25">
        <v>28</v>
      </c>
      <c r="D17" s="5">
        <v>82</v>
      </c>
      <c r="E17" s="27">
        <v>16</v>
      </c>
      <c r="F17" s="28">
        <v>2</v>
      </c>
      <c r="G17" s="28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</row>
    <row r="18" spans="1:219" s="5" customFormat="1" ht="12" customHeight="1">
      <c r="A18" s="23" t="s">
        <v>20</v>
      </c>
      <c r="B18" s="24">
        <v>86</v>
      </c>
      <c r="C18" s="25">
        <v>15</v>
      </c>
      <c r="D18" s="5">
        <v>101</v>
      </c>
      <c r="E18" s="27">
        <v>15</v>
      </c>
      <c r="F18" s="28">
        <v>3</v>
      </c>
      <c r="G18" s="28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</row>
    <row r="19" spans="1:219" s="5" customFormat="1" ht="12" customHeight="1">
      <c r="A19" s="23" t="s">
        <v>21</v>
      </c>
      <c r="B19" s="24">
        <v>119</v>
      </c>
      <c r="C19" s="25">
        <v>22</v>
      </c>
      <c r="D19" s="5">
        <v>141</v>
      </c>
      <c r="E19" s="27">
        <v>32</v>
      </c>
      <c r="F19" s="28">
        <v>3</v>
      </c>
      <c r="G19" s="28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</row>
    <row r="20" spans="1:219" s="5" customFormat="1" ht="12" customHeight="1">
      <c r="A20" s="13" t="s">
        <v>22</v>
      </c>
      <c r="B20" s="14">
        <v>344</v>
      </c>
      <c r="C20" s="15">
        <v>47</v>
      </c>
      <c r="D20" s="15">
        <v>391</v>
      </c>
      <c r="E20" s="17">
        <v>61</v>
      </c>
      <c r="F20" s="18">
        <v>3</v>
      </c>
      <c r="G20" s="18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</row>
    <row r="21" spans="1:219" s="5" customFormat="1" ht="12" customHeight="1">
      <c r="A21" s="23" t="s">
        <v>23</v>
      </c>
      <c r="B21" s="24"/>
      <c r="C21" s="25"/>
      <c r="E21" s="27"/>
      <c r="F21" s="28"/>
      <c r="G21" s="28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</row>
    <row r="22" spans="1:219" s="5" customFormat="1" ht="12" customHeight="1">
      <c r="A22" s="23" t="s">
        <v>24</v>
      </c>
      <c r="B22" s="24">
        <v>344</v>
      </c>
      <c r="C22" s="25">
        <v>47</v>
      </c>
      <c r="D22" s="5">
        <v>391</v>
      </c>
      <c r="E22" s="27">
        <v>61</v>
      </c>
      <c r="F22" s="28">
        <v>3</v>
      </c>
      <c r="G22" s="28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</row>
    <row r="23" spans="1:219" s="5" customFormat="1" ht="12" customHeight="1">
      <c r="A23" s="13" t="s">
        <v>25</v>
      </c>
      <c r="B23" s="14">
        <v>163</v>
      </c>
      <c r="C23" s="15">
        <v>37</v>
      </c>
      <c r="D23" s="15">
        <v>200</v>
      </c>
      <c r="E23" s="17">
        <v>43</v>
      </c>
      <c r="F23" s="18">
        <v>7</v>
      </c>
      <c r="G23" s="18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</row>
    <row r="24" spans="1:219" s="5" customFormat="1" ht="12" customHeight="1">
      <c r="A24" s="23" t="s">
        <v>26</v>
      </c>
      <c r="B24" s="24">
        <v>105</v>
      </c>
      <c r="C24" s="25">
        <v>37</v>
      </c>
      <c r="D24" s="26">
        <v>142</v>
      </c>
      <c r="E24" s="27">
        <v>27</v>
      </c>
      <c r="F24" s="28">
        <v>4</v>
      </c>
      <c r="G24" s="28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</row>
    <row r="25" spans="1:219" s="5" customFormat="1" ht="12" customHeight="1">
      <c r="A25" s="23" t="s">
        <v>27</v>
      </c>
      <c r="B25" s="24">
        <v>58</v>
      </c>
      <c r="C25" s="25"/>
      <c r="D25" s="5">
        <v>58</v>
      </c>
      <c r="E25" s="27">
        <v>16</v>
      </c>
      <c r="F25" s="28">
        <v>3</v>
      </c>
      <c r="G25" s="28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</row>
    <row r="26" spans="1:219" s="5" customFormat="1" ht="12" customHeight="1">
      <c r="A26" s="13" t="s">
        <v>28</v>
      </c>
      <c r="B26" s="14">
        <v>445</v>
      </c>
      <c r="C26" s="15">
        <v>38</v>
      </c>
      <c r="D26" s="15">
        <v>483</v>
      </c>
      <c r="E26" s="17">
        <v>93</v>
      </c>
      <c r="F26" s="18">
        <v>5</v>
      </c>
      <c r="G26" s="18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</row>
    <row r="27" spans="1:219" s="5" customFormat="1" ht="12" customHeight="1">
      <c r="A27" s="23" t="s">
        <v>29</v>
      </c>
      <c r="B27" s="24">
        <v>258</v>
      </c>
      <c r="C27" s="25">
        <v>23</v>
      </c>
      <c r="D27" s="5">
        <v>281</v>
      </c>
      <c r="E27" s="27">
        <v>45</v>
      </c>
      <c r="F27" s="28">
        <v>4</v>
      </c>
      <c r="G27" s="28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</row>
    <row r="28" spans="1:219" s="5" customFormat="1" ht="12" customHeight="1">
      <c r="A28" s="23" t="s">
        <v>30</v>
      </c>
      <c r="B28" s="24">
        <v>187</v>
      </c>
      <c r="C28" s="25">
        <v>15</v>
      </c>
      <c r="D28" s="5">
        <v>202</v>
      </c>
      <c r="E28" s="27">
        <v>48</v>
      </c>
      <c r="F28" s="28">
        <v>1</v>
      </c>
      <c r="G28" s="28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</row>
    <row r="29" spans="1:219" s="5" customFormat="1" ht="12" customHeight="1">
      <c r="A29" s="31" t="s">
        <v>31</v>
      </c>
      <c r="B29" s="32">
        <v>2612</v>
      </c>
      <c r="C29" s="42">
        <v>324</v>
      </c>
      <c r="D29" s="43">
        <v>2936</v>
      </c>
      <c r="E29" s="44">
        <v>519</v>
      </c>
      <c r="F29" s="45">
        <v>54</v>
      </c>
      <c r="G29" s="18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</row>
    <row r="30" spans="1:219" s="5" customFormat="1" ht="12">
      <c r="A30" s="34" t="s">
        <v>39</v>
      </c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1:219" s="5" customFormat="1" ht="12">
      <c r="A31" s="34" t="s">
        <v>40</v>
      </c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1:219" s="5" customFormat="1" ht="12" customHeight="1">
      <c r="A32" s="36" t="s">
        <v>35</v>
      </c>
      <c r="B32" s="37"/>
      <c r="C32" s="37"/>
      <c r="D32" s="37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1:219" s="5" customFormat="1" ht="12">
      <c r="A33" s="38" t="s">
        <v>37</v>
      </c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1:219" s="5" customFormat="1" ht="12">
      <c r="A34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1:219" s="5" customFormat="1" ht="12">
      <c r="A35"/>
      <c r="B35" s="2"/>
      <c r="D35" s="39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1:219" s="5" customFormat="1" ht="12">
      <c r="A36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1:219" s="5" customFormat="1" ht="12">
      <c r="A37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1:219" s="5" customFormat="1" ht="12">
      <c r="A38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1:219" s="5" customFormat="1" ht="12">
      <c r="A39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1:219" s="5" customFormat="1" ht="12">
      <c r="A40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1:219" s="5" customFormat="1" ht="12">
      <c r="A41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G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HL41"/>
  <sheetViews>
    <sheetView zoomScalePageLayoutView="0" workbookViewId="0" topLeftCell="A1">
      <selection activeCell="A1" sqref="A1:E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5.25390625" style="2" customWidth="1"/>
    <col min="6" max="6" width="0.12890625" style="2" customWidth="1"/>
    <col min="7" max="7" width="0" style="2" hidden="1" customWidth="1"/>
    <col min="8" max="8" width="19.125" style="2" customWidth="1"/>
    <col min="9" max="16384" width="10.875" style="2" customWidth="1"/>
  </cols>
  <sheetData>
    <row r="1" spans="1:8" ht="30" customHeight="1">
      <c r="A1" s="87" t="s">
        <v>44</v>
      </c>
      <c r="B1" s="87"/>
      <c r="C1" s="87"/>
      <c r="D1" s="87"/>
      <c r="E1" s="87"/>
      <c r="H1" s="3" t="s">
        <v>0</v>
      </c>
    </row>
    <row r="2" spans="1:220" s="5" customFormat="1" ht="15" customHeight="1">
      <c r="A2" s="6" t="s">
        <v>48</v>
      </c>
      <c r="E2" s="4"/>
      <c r="H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</row>
    <row r="3" spans="1:220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38</v>
      </c>
      <c r="G3" s="10" t="s">
        <v>41</v>
      </c>
      <c r="H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</row>
    <row r="4" spans="1:220" s="5" customFormat="1" ht="12" customHeight="1">
      <c r="A4" s="13" t="s">
        <v>6</v>
      </c>
      <c r="B4" s="15">
        <v>142</v>
      </c>
      <c r="C4" s="15">
        <v>9</v>
      </c>
      <c r="D4" s="16">
        <v>151</v>
      </c>
      <c r="E4" s="17">
        <v>16</v>
      </c>
      <c r="F4" s="18">
        <v>7</v>
      </c>
      <c r="G4" s="17">
        <v>30</v>
      </c>
      <c r="H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</row>
    <row r="5" spans="1:220" s="5" customFormat="1" ht="12" customHeight="1">
      <c r="A5" s="13" t="s">
        <v>7</v>
      </c>
      <c r="B5" s="15">
        <f>B6+B7+B8</f>
        <v>490</v>
      </c>
      <c r="C5" s="15">
        <v>76</v>
      </c>
      <c r="D5" s="15">
        <v>566</v>
      </c>
      <c r="E5" s="17">
        <v>97</v>
      </c>
      <c r="F5" s="46">
        <v>9</v>
      </c>
      <c r="G5" s="17">
        <f>G6+G7+G8</f>
        <v>107</v>
      </c>
      <c r="H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</row>
    <row r="6" spans="1:220" s="5" customFormat="1" ht="12" customHeight="1">
      <c r="A6" s="23" t="s">
        <v>8</v>
      </c>
      <c r="B6" s="5">
        <v>182</v>
      </c>
      <c r="C6" s="5">
        <v>56</v>
      </c>
      <c r="D6" s="5">
        <v>238</v>
      </c>
      <c r="E6" s="27">
        <v>31</v>
      </c>
      <c r="F6" s="28">
        <v>4</v>
      </c>
      <c r="G6" s="27">
        <v>46</v>
      </c>
      <c r="H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</row>
    <row r="7" spans="1:220" s="5" customFormat="1" ht="12" customHeight="1">
      <c r="A7" s="23" t="s">
        <v>9</v>
      </c>
      <c r="B7" s="5">
        <v>147</v>
      </c>
      <c r="C7" s="5">
        <v>16</v>
      </c>
      <c r="D7" s="5">
        <v>163</v>
      </c>
      <c r="E7" s="27">
        <v>30</v>
      </c>
      <c r="F7" s="28">
        <v>2</v>
      </c>
      <c r="G7" s="27">
        <v>24</v>
      </c>
      <c r="H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</row>
    <row r="8" spans="1:220" s="5" customFormat="1" ht="12" customHeight="1">
      <c r="A8" s="23" t="s">
        <v>10</v>
      </c>
      <c r="B8" s="5">
        <v>161</v>
      </c>
      <c r="C8" s="5">
        <v>4</v>
      </c>
      <c r="D8" s="5">
        <v>165</v>
      </c>
      <c r="E8" s="27">
        <v>36</v>
      </c>
      <c r="F8" s="28">
        <v>3</v>
      </c>
      <c r="G8" s="27">
        <v>37</v>
      </c>
      <c r="H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</row>
    <row r="9" spans="1:220" s="5" customFormat="1" ht="12" customHeight="1">
      <c r="A9" s="13" t="s">
        <v>11</v>
      </c>
      <c r="B9" s="15">
        <f>B10+B11</f>
        <v>333</v>
      </c>
      <c r="C9" s="15">
        <v>19</v>
      </c>
      <c r="D9" s="15">
        <v>352</v>
      </c>
      <c r="E9" s="17">
        <v>58</v>
      </c>
      <c r="F9" s="46">
        <v>4</v>
      </c>
      <c r="G9" s="17">
        <f>G10+G11</f>
        <v>30</v>
      </c>
      <c r="H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</row>
    <row r="10" spans="1:220" s="5" customFormat="1" ht="12" customHeight="1">
      <c r="A10" s="23" t="s">
        <v>12</v>
      </c>
      <c r="B10" s="5">
        <v>54</v>
      </c>
      <c r="C10" s="5">
        <v>4</v>
      </c>
      <c r="D10" s="5">
        <v>58</v>
      </c>
      <c r="E10" s="27">
        <v>16</v>
      </c>
      <c r="F10" s="28">
        <v>1</v>
      </c>
      <c r="G10" s="27">
        <v>1</v>
      </c>
      <c r="H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</row>
    <row r="11" spans="1:220" s="5" customFormat="1" ht="12" customHeight="1">
      <c r="A11" s="23" t="s">
        <v>13</v>
      </c>
      <c r="B11" s="5">
        <v>279</v>
      </c>
      <c r="C11" s="5">
        <v>15</v>
      </c>
      <c r="D11" s="5">
        <v>294</v>
      </c>
      <c r="E11" s="27">
        <v>42</v>
      </c>
      <c r="F11" s="28">
        <v>3</v>
      </c>
      <c r="G11" s="27">
        <v>29</v>
      </c>
      <c r="H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</row>
    <row r="12" spans="1:220" s="5" customFormat="1" ht="12" customHeight="1">
      <c r="A12" s="13" t="s">
        <v>14</v>
      </c>
      <c r="B12" s="15">
        <f>B13+B14</f>
        <v>179</v>
      </c>
      <c r="C12" s="15">
        <v>10</v>
      </c>
      <c r="D12" s="15">
        <v>189</v>
      </c>
      <c r="E12" s="17">
        <v>42</v>
      </c>
      <c r="F12" s="46">
        <v>2</v>
      </c>
      <c r="G12" s="17">
        <f>G13+G14</f>
        <v>27</v>
      </c>
      <c r="H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</row>
    <row r="13" spans="1:220" s="5" customFormat="1" ht="12" customHeight="1">
      <c r="A13" s="23" t="s">
        <v>15</v>
      </c>
      <c r="B13" s="5">
        <v>126</v>
      </c>
      <c r="C13" s="5">
        <v>8</v>
      </c>
      <c r="D13" s="5">
        <v>134</v>
      </c>
      <c r="E13" s="27">
        <v>26</v>
      </c>
      <c r="F13" s="28">
        <v>1</v>
      </c>
      <c r="G13" s="27">
        <v>18</v>
      </c>
      <c r="H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</row>
    <row r="14" spans="1:220" s="5" customFormat="1" ht="12" customHeight="1">
      <c r="A14" s="23" t="s">
        <v>16</v>
      </c>
      <c r="B14" s="5">
        <v>53</v>
      </c>
      <c r="C14" s="5">
        <v>2</v>
      </c>
      <c r="D14" s="5">
        <v>55</v>
      </c>
      <c r="E14" s="27">
        <v>16</v>
      </c>
      <c r="F14" s="28">
        <v>1</v>
      </c>
      <c r="G14" s="27">
        <v>9</v>
      </c>
      <c r="H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</row>
    <row r="15" spans="1:220" s="5" customFormat="1" ht="12" customHeight="1">
      <c r="A15" s="13" t="s">
        <v>17</v>
      </c>
      <c r="B15" s="15">
        <v>220</v>
      </c>
      <c r="C15" s="15">
        <v>21</v>
      </c>
      <c r="D15" s="30">
        <v>241</v>
      </c>
      <c r="E15" s="47">
        <v>42</v>
      </c>
      <c r="F15" s="18">
        <v>3</v>
      </c>
      <c r="G15" s="47">
        <v>47</v>
      </c>
      <c r="H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</row>
    <row r="16" spans="1:220" s="5" customFormat="1" ht="12" customHeight="1">
      <c r="A16" s="13" t="s">
        <v>18</v>
      </c>
      <c r="B16" s="15">
        <f>B17+B18+B19</f>
        <v>263</v>
      </c>
      <c r="C16" s="15">
        <v>59</v>
      </c>
      <c r="D16" s="15">
        <v>322</v>
      </c>
      <c r="E16" s="17">
        <v>63</v>
      </c>
      <c r="F16" s="46">
        <v>6</v>
      </c>
      <c r="G16" s="17">
        <f>G17+G18+G19</f>
        <v>34</v>
      </c>
      <c r="H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</row>
    <row r="17" spans="1:220" s="5" customFormat="1" ht="12" customHeight="1">
      <c r="A17" s="23" t="s">
        <v>19</v>
      </c>
      <c r="B17" s="5">
        <v>54</v>
      </c>
      <c r="C17" s="5">
        <v>28</v>
      </c>
      <c r="D17" s="5">
        <v>82</v>
      </c>
      <c r="E17" s="27">
        <v>16</v>
      </c>
      <c r="F17" s="28"/>
      <c r="G17" s="27">
        <v>4</v>
      </c>
      <c r="H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</row>
    <row r="18" spans="1:220" s="5" customFormat="1" ht="12" customHeight="1">
      <c r="A18" s="23" t="s">
        <v>20</v>
      </c>
      <c r="B18" s="5">
        <v>90</v>
      </c>
      <c r="C18" s="5">
        <v>11</v>
      </c>
      <c r="D18" s="5">
        <v>101</v>
      </c>
      <c r="E18" s="27">
        <v>15</v>
      </c>
      <c r="F18" s="28">
        <v>3</v>
      </c>
      <c r="G18" s="27">
        <v>13</v>
      </c>
      <c r="H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</row>
    <row r="19" spans="1:220" s="5" customFormat="1" ht="12" customHeight="1">
      <c r="A19" s="23" t="s">
        <v>21</v>
      </c>
      <c r="B19" s="5">
        <v>119</v>
      </c>
      <c r="C19" s="5">
        <v>20</v>
      </c>
      <c r="D19" s="5">
        <v>139</v>
      </c>
      <c r="E19" s="27">
        <v>32</v>
      </c>
      <c r="F19" s="28">
        <v>3</v>
      </c>
      <c r="G19" s="27">
        <v>17</v>
      </c>
      <c r="H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</row>
    <row r="20" spans="1:220" s="5" customFormat="1" ht="12" customHeight="1">
      <c r="A20" s="13" t="s">
        <v>22</v>
      </c>
      <c r="B20" s="15">
        <f>B21+B22</f>
        <v>371</v>
      </c>
      <c r="C20" s="15">
        <v>45</v>
      </c>
      <c r="D20" s="15">
        <v>416</v>
      </c>
      <c r="E20" s="17">
        <v>77</v>
      </c>
      <c r="F20" s="46">
        <v>4</v>
      </c>
      <c r="G20" s="17">
        <f>G21+G22</f>
        <v>44</v>
      </c>
      <c r="H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</row>
    <row r="21" spans="1:220" s="5" customFormat="1" ht="12" customHeight="1">
      <c r="A21" s="23" t="s">
        <v>23</v>
      </c>
      <c r="B21" s="5">
        <v>58</v>
      </c>
      <c r="C21" s="5">
        <v>0</v>
      </c>
      <c r="D21" s="5">
        <v>58</v>
      </c>
      <c r="E21" s="27">
        <v>16</v>
      </c>
      <c r="F21" s="28"/>
      <c r="G21" s="27">
        <v>15</v>
      </c>
      <c r="H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</row>
    <row r="22" spans="1:220" s="5" customFormat="1" ht="12" customHeight="1">
      <c r="A22" s="23" t="s">
        <v>24</v>
      </c>
      <c r="B22" s="5">
        <v>313</v>
      </c>
      <c r="C22" s="5">
        <v>45</v>
      </c>
      <c r="D22" s="5">
        <v>358</v>
      </c>
      <c r="E22" s="27">
        <v>61</v>
      </c>
      <c r="F22" s="28">
        <v>4</v>
      </c>
      <c r="G22" s="27">
        <v>29</v>
      </c>
      <c r="H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</row>
    <row r="23" spans="1:220" s="5" customFormat="1" ht="12" customHeight="1">
      <c r="A23" s="13" t="s">
        <v>25</v>
      </c>
      <c r="B23" s="15">
        <f>B24+B25</f>
        <v>160</v>
      </c>
      <c r="C23" s="15">
        <v>37</v>
      </c>
      <c r="D23" s="15">
        <v>197</v>
      </c>
      <c r="E23" s="17">
        <v>43</v>
      </c>
      <c r="F23" s="46">
        <v>7</v>
      </c>
      <c r="G23" s="17">
        <f>G24+G25</f>
        <v>25</v>
      </c>
      <c r="H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</row>
    <row r="24" spans="1:220" s="5" customFormat="1" ht="12" customHeight="1">
      <c r="A24" s="23" t="s">
        <v>26</v>
      </c>
      <c r="B24" s="5">
        <v>102</v>
      </c>
      <c r="C24" s="5">
        <v>37</v>
      </c>
      <c r="D24" s="5">
        <v>139</v>
      </c>
      <c r="E24" s="27">
        <v>27</v>
      </c>
      <c r="F24" s="28">
        <v>5</v>
      </c>
      <c r="G24" s="27">
        <v>14</v>
      </c>
      <c r="H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</row>
    <row r="25" spans="1:220" s="5" customFormat="1" ht="12" customHeight="1">
      <c r="A25" s="23" t="s">
        <v>27</v>
      </c>
      <c r="B25" s="5">
        <v>58</v>
      </c>
      <c r="D25" s="5">
        <v>58</v>
      </c>
      <c r="E25" s="27">
        <v>16</v>
      </c>
      <c r="F25" s="28">
        <v>2</v>
      </c>
      <c r="G25" s="27">
        <v>11</v>
      </c>
      <c r="H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</row>
    <row r="26" spans="1:220" s="5" customFormat="1" ht="12" customHeight="1">
      <c r="A26" s="13" t="s">
        <v>28</v>
      </c>
      <c r="B26" s="15">
        <f>B27+B28</f>
        <v>434</v>
      </c>
      <c r="C26" s="15">
        <v>39</v>
      </c>
      <c r="D26" s="15">
        <v>473</v>
      </c>
      <c r="E26" s="17">
        <v>92</v>
      </c>
      <c r="F26" s="46">
        <v>6</v>
      </c>
      <c r="G26" s="17">
        <f>G27+G28</f>
        <v>40</v>
      </c>
      <c r="H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</row>
    <row r="27" spans="1:220" s="5" customFormat="1" ht="12" customHeight="1">
      <c r="A27" s="23" t="s">
        <v>29</v>
      </c>
      <c r="B27" s="5">
        <v>256</v>
      </c>
      <c r="C27" s="5">
        <v>24</v>
      </c>
      <c r="D27" s="5">
        <v>280</v>
      </c>
      <c r="E27" s="27">
        <v>44</v>
      </c>
      <c r="F27" s="28">
        <v>6</v>
      </c>
      <c r="G27" s="27">
        <v>19</v>
      </c>
      <c r="H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</row>
    <row r="28" spans="1:220" s="5" customFormat="1" ht="12" customHeight="1">
      <c r="A28" s="23" t="s">
        <v>30</v>
      </c>
      <c r="B28" s="5">
        <v>178</v>
      </c>
      <c r="C28" s="5">
        <v>15</v>
      </c>
      <c r="D28" s="5">
        <v>193</v>
      </c>
      <c r="E28" s="27">
        <v>48</v>
      </c>
      <c r="F28" s="28"/>
      <c r="G28" s="27">
        <v>21</v>
      </c>
      <c r="H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</row>
    <row r="29" spans="1:220" s="5" customFormat="1" ht="12" customHeight="1">
      <c r="A29" s="31" t="s">
        <v>31</v>
      </c>
      <c r="B29" s="43">
        <f>B26+B23+B20+B16+B15+B12+B9+B5+B4</f>
        <v>2592</v>
      </c>
      <c r="C29" s="43">
        <v>315</v>
      </c>
      <c r="D29" s="43">
        <v>2907</v>
      </c>
      <c r="E29" s="48">
        <v>530</v>
      </c>
      <c r="F29" s="48">
        <v>48</v>
      </c>
      <c r="G29" s="48">
        <f>G26+G23+G20+G16+G15+G12+G9+G5+G4</f>
        <v>384</v>
      </c>
      <c r="H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</row>
    <row r="30" spans="1:220" s="5" customFormat="1" ht="12">
      <c r="A30" s="34" t="s">
        <v>39</v>
      </c>
      <c r="H30" s="35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</row>
    <row r="31" spans="1:220" s="5" customFormat="1" ht="12">
      <c r="A31" s="34" t="s">
        <v>40</v>
      </c>
      <c r="H31" s="35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</row>
    <row r="32" spans="1:220" s="5" customFormat="1" ht="21" customHeight="1">
      <c r="A32" s="88" t="s">
        <v>42</v>
      </c>
      <c r="B32" s="88"/>
      <c r="C32" s="88"/>
      <c r="D32" s="88"/>
      <c r="E32" s="88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</row>
    <row r="33" spans="1:220" s="5" customFormat="1" ht="12">
      <c r="A33" s="38" t="s">
        <v>37</v>
      </c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</row>
    <row r="34" spans="1:220" s="5" customFormat="1" ht="12">
      <c r="A34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220" s="5" customFormat="1" ht="12">
      <c r="A35"/>
      <c r="B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</row>
    <row r="36" spans="1:220" s="5" customFormat="1" ht="12">
      <c r="A36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</row>
    <row r="37" spans="1:220" s="5" customFormat="1" ht="12">
      <c r="A37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</row>
    <row r="38" spans="1:220" s="5" customFormat="1" ht="12">
      <c r="A38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20" s="5" customFormat="1" ht="12">
      <c r="A39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</row>
    <row r="40" spans="1:220" s="5" customFormat="1" ht="12">
      <c r="A40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</row>
    <row r="41" spans="1:220" s="5" customFormat="1" ht="12">
      <c r="A41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</row>
  </sheetData>
  <sheetProtection/>
  <mergeCells count="2">
    <mergeCell ref="A1:E1"/>
    <mergeCell ref="A32:E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H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HL34"/>
  <sheetViews>
    <sheetView zoomScalePageLayoutView="0" workbookViewId="0" topLeftCell="A1">
      <selection activeCell="A1" sqref="A1:E2"/>
    </sheetView>
  </sheetViews>
  <sheetFormatPr defaultColWidth="10.875" defaultRowHeight="12"/>
  <cols>
    <col min="1" max="1" width="20.875" style="49" customWidth="1"/>
    <col min="2" max="4" width="10.875" style="50" customWidth="1"/>
    <col min="5" max="5" width="15.25390625" style="50" customWidth="1"/>
    <col min="6" max="6" width="0.12890625" style="50" customWidth="1"/>
    <col min="7" max="7" width="0" style="50" hidden="1" customWidth="1"/>
    <col min="8" max="8" width="17.875" style="50" customWidth="1"/>
    <col min="9" max="16384" width="10.875" style="50" customWidth="1"/>
  </cols>
  <sheetData>
    <row r="1" spans="1:5" ht="15" customHeight="1">
      <c r="A1" s="87" t="s">
        <v>44</v>
      </c>
      <c r="B1" s="87"/>
      <c r="C1" s="87"/>
      <c r="D1" s="87"/>
      <c r="E1" s="87"/>
    </row>
    <row r="2" spans="1:220" ht="15" customHeight="1">
      <c r="A2" s="87"/>
      <c r="B2" s="87"/>
      <c r="C2" s="87"/>
      <c r="D2" s="87"/>
      <c r="E2" s="87"/>
      <c r="F2" s="5"/>
      <c r="G2" s="5"/>
      <c r="H2" s="3" t="s">
        <v>0</v>
      </c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</row>
    <row r="3" spans="1:220" ht="15" customHeight="1">
      <c r="A3" s="6" t="s">
        <v>49</v>
      </c>
      <c r="B3" s="5"/>
      <c r="C3" s="5"/>
      <c r="D3" s="5"/>
      <c r="E3" s="40"/>
      <c r="F3" s="40"/>
      <c r="G3" s="40"/>
      <c r="H3" s="5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</row>
    <row r="4" spans="1:220" ht="34.5" customHeight="1">
      <c r="A4" s="7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10" t="s">
        <v>43</v>
      </c>
      <c r="G4" s="10" t="s">
        <v>41</v>
      </c>
      <c r="H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</row>
    <row r="5" spans="1:220" ht="12" customHeight="1">
      <c r="A5" s="13" t="s">
        <v>6</v>
      </c>
      <c r="B5" s="53">
        <v>118</v>
      </c>
      <c r="C5" s="15">
        <v>6</v>
      </c>
      <c r="D5" s="30">
        <v>124</v>
      </c>
      <c r="E5" s="17">
        <v>16</v>
      </c>
      <c r="F5" s="18">
        <v>3</v>
      </c>
      <c r="G5" s="54">
        <v>22</v>
      </c>
      <c r="H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</row>
    <row r="6" spans="1:220" ht="12" customHeight="1">
      <c r="A6" s="13" t="s">
        <v>7</v>
      </c>
      <c r="B6" s="53">
        <f>+B7+B8+B9</f>
        <v>421</v>
      </c>
      <c r="C6" s="15">
        <v>76</v>
      </c>
      <c r="D6" s="30">
        <v>497</v>
      </c>
      <c r="E6" s="47">
        <v>77</v>
      </c>
      <c r="F6" s="46">
        <v>6</v>
      </c>
      <c r="G6" s="54">
        <v>84</v>
      </c>
      <c r="H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</row>
    <row r="7" spans="1:220" ht="12" customHeight="1">
      <c r="A7" s="23" t="s">
        <v>8</v>
      </c>
      <c r="B7" s="57">
        <v>182</v>
      </c>
      <c r="C7" s="5">
        <v>56</v>
      </c>
      <c r="D7" s="58">
        <v>238</v>
      </c>
      <c r="E7" s="27">
        <v>31</v>
      </c>
      <c r="F7" s="28">
        <v>3</v>
      </c>
      <c r="G7" s="59">
        <v>46</v>
      </c>
      <c r="H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</row>
    <row r="8" spans="1:220" ht="12" customHeight="1">
      <c r="A8" s="23" t="s">
        <v>9</v>
      </c>
      <c r="B8" s="57">
        <v>147</v>
      </c>
      <c r="C8" s="5">
        <v>16</v>
      </c>
      <c r="D8" s="58">
        <v>163</v>
      </c>
      <c r="E8" s="27">
        <v>30</v>
      </c>
      <c r="F8" s="28">
        <v>3</v>
      </c>
      <c r="G8" s="59">
        <v>23</v>
      </c>
      <c r="H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</row>
    <row r="9" spans="1:220" ht="12" customHeight="1">
      <c r="A9" s="23" t="s">
        <v>10</v>
      </c>
      <c r="B9" s="57">
        <v>92</v>
      </c>
      <c r="C9" s="5">
        <v>4</v>
      </c>
      <c r="D9" s="58">
        <v>96</v>
      </c>
      <c r="E9" s="27">
        <v>16</v>
      </c>
      <c r="F9" s="28"/>
      <c r="G9" s="59">
        <v>15</v>
      </c>
      <c r="H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</row>
    <row r="10" spans="1:220" ht="12" customHeight="1">
      <c r="A10" s="13" t="s">
        <v>11</v>
      </c>
      <c r="B10" s="53">
        <v>330</v>
      </c>
      <c r="C10" s="15">
        <v>19</v>
      </c>
      <c r="D10" s="30">
        <v>349</v>
      </c>
      <c r="E10" s="47">
        <v>58</v>
      </c>
      <c r="F10" s="46">
        <v>3</v>
      </c>
      <c r="G10" s="54">
        <v>49</v>
      </c>
      <c r="H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</row>
    <row r="11" spans="1:220" ht="12" customHeight="1">
      <c r="A11" s="23" t="s">
        <v>12</v>
      </c>
      <c r="B11" s="57">
        <v>54</v>
      </c>
      <c r="C11" s="5">
        <v>4</v>
      </c>
      <c r="D11" s="58">
        <v>58</v>
      </c>
      <c r="E11" s="27">
        <v>16</v>
      </c>
      <c r="F11" s="28"/>
      <c r="G11" s="59">
        <v>9</v>
      </c>
      <c r="H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</row>
    <row r="12" spans="1:220" ht="12" customHeight="1">
      <c r="A12" s="23" t="s">
        <v>13</v>
      </c>
      <c r="B12" s="57">
        <v>276</v>
      </c>
      <c r="C12" s="5">
        <v>15</v>
      </c>
      <c r="D12" s="58">
        <v>291</v>
      </c>
      <c r="E12" s="27">
        <v>42</v>
      </c>
      <c r="F12" s="28">
        <v>3</v>
      </c>
      <c r="G12" s="59">
        <v>40</v>
      </c>
      <c r="H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</row>
    <row r="13" spans="1:220" ht="12" customHeight="1">
      <c r="A13" s="13" t="s">
        <v>14</v>
      </c>
      <c r="B13" s="53">
        <v>180</v>
      </c>
      <c r="C13" s="15">
        <v>9</v>
      </c>
      <c r="D13" s="30">
        <v>189</v>
      </c>
      <c r="E13" s="47">
        <v>42</v>
      </c>
      <c r="F13" s="46">
        <v>4</v>
      </c>
      <c r="G13" s="54">
        <v>25</v>
      </c>
      <c r="H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</row>
    <row r="14" spans="1:220" ht="12" customHeight="1">
      <c r="A14" s="23" t="s">
        <v>15</v>
      </c>
      <c r="B14" s="57">
        <v>127</v>
      </c>
      <c r="C14" s="5">
        <v>7</v>
      </c>
      <c r="D14" s="58">
        <v>134</v>
      </c>
      <c r="E14" s="27">
        <v>26</v>
      </c>
      <c r="F14" s="28">
        <v>4</v>
      </c>
      <c r="G14" s="59">
        <v>16</v>
      </c>
      <c r="H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</row>
    <row r="15" spans="1:220" ht="12" customHeight="1">
      <c r="A15" s="23" t="s">
        <v>16</v>
      </c>
      <c r="B15" s="57">
        <v>53</v>
      </c>
      <c r="C15" s="5">
        <v>2</v>
      </c>
      <c r="D15" s="58">
        <v>55</v>
      </c>
      <c r="E15" s="27">
        <v>16</v>
      </c>
      <c r="F15" s="28"/>
      <c r="G15" s="59">
        <v>9</v>
      </c>
      <c r="H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</row>
    <row r="16" spans="1:220" ht="12" customHeight="1">
      <c r="A16" s="13" t="s">
        <v>17</v>
      </c>
      <c r="B16" s="53">
        <v>220</v>
      </c>
      <c r="C16" s="15">
        <v>21</v>
      </c>
      <c r="D16" s="30">
        <v>241</v>
      </c>
      <c r="E16" s="17">
        <v>42</v>
      </c>
      <c r="F16" s="18">
        <v>1</v>
      </c>
      <c r="G16" s="54">
        <v>40</v>
      </c>
      <c r="H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</row>
    <row r="17" spans="1:220" ht="12" customHeight="1">
      <c r="A17" s="13" t="s">
        <v>18</v>
      </c>
      <c r="B17" s="53">
        <f>299-38</f>
        <v>261</v>
      </c>
      <c r="C17" s="15">
        <v>67</v>
      </c>
      <c r="D17" s="30">
        <v>328</v>
      </c>
      <c r="E17" s="47">
        <v>63</v>
      </c>
      <c r="F17" s="46">
        <v>5</v>
      </c>
      <c r="G17" s="54">
        <v>46</v>
      </c>
      <c r="H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</row>
    <row r="18" spans="1:220" ht="12" customHeight="1">
      <c r="A18" s="23" t="s">
        <v>19</v>
      </c>
      <c r="B18" s="57">
        <v>54</v>
      </c>
      <c r="C18" s="5">
        <v>28</v>
      </c>
      <c r="D18" s="58">
        <v>82</v>
      </c>
      <c r="E18" s="27">
        <v>16</v>
      </c>
      <c r="F18" s="28"/>
      <c r="G18" s="59">
        <v>8</v>
      </c>
      <c r="H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</row>
    <row r="19" spans="1:220" ht="12" customHeight="1">
      <c r="A19" s="23" t="s">
        <v>20</v>
      </c>
      <c r="B19" s="57">
        <v>88</v>
      </c>
      <c r="C19" s="5">
        <v>13</v>
      </c>
      <c r="D19" s="58">
        <v>101</v>
      </c>
      <c r="E19" s="27">
        <v>15</v>
      </c>
      <c r="F19" s="28">
        <v>3</v>
      </c>
      <c r="G19" s="59">
        <v>20</v>
      </c>
      <c r="H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</row>
    <row r="20" spans="1:220" ht="12" customHeight="1">
      <c r="A20" s="23" t="s">
        <v>21</v>
      </c>
      <c r="B20" s="57">
        <f>157-38</f>
        <v>119</v>
      </c>
      <c r="C20" s="5">
        <v>26</v>
      </c>
      <c r="D20" s="58">
        <v>145</v>
      </c>
      <c r="E20" s="27">
        <v>32</v>
      </c>
      <c r="F20" s="28">
        <v>2</v>
      </c>
      <c r="G20" s="59">
        <v>18</v>
      </c>
      <c r="H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</row>
    <row r="21" spans="1:220" ht="12" customHeight="1">
      <c r="A21" s="13" t="s">
        <v>22</v>
      </c>
      <c r="B21" s="53">
        <f>397-26</f>
        <v>371</v>
      </c>
      <c r="C21" s="15">
        <v>47</v>
      </c>
      <c r="D21" s="30">
        <v>418</v>
      </c>
      <c r="E21" s="47">
        <v>74</v>
      </c>
      <c r="F21" s="46">
        <v>4</v>
      </c>
      <c r="G21" s="54">
        <v>53</v>
      </c>
      <c r="H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</row>
    <row r="22" spans="1:220" ht="12" customHeight="1">
      <c r="A22" s="23" t="s">
        <v>23</v>
      </c>
      <c r="B22" s="57">
        <v>58</v>
      </c>
      <c r="C22" s="5"/>
      <c r="D22" s="58">
        <v>58</v>
      </c>
      <c r="E22" s="27">
        <v>13</v>
      </c>
      <c r="F22" s="28"/>
      <c r="G22" s="59">
        <v>14</v>
      </c>
      <c r="H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</row>
    <row r="23" spans="1:220" ht="12" customHeight="1">
      <c r="A23" s="23" t="s">
        <v>24</v>
      </c>
      <c r="B23" s="57">
        <f>339-26</f>
        <v>313</v>
      </c>
      <c r="C23" s="5">
        <v>47</v>
      </c>
      <c r="D23" s="58">
        <v>360</v>
      </c>
      <c r="E23" s="27">
        <v>61</v>
      </c>
      <c r="F23" s="28">
        <v>4</v>
      </c>
      <c r="G23" s="59">
        <v>39</v>
      </c>
      <c r="H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</row>
    <row r="24" spans="1:220" ht="12" customHeight="1">
      <c r="A24" s="13" t="s">
        <v>25</v>
      </c>
      <c r="B24" s="53">
        <v>160</v>
      </c>
      <c r="C24" s="15">
        <v>37</v>
      </c>
      <c r="D24" s="30">
        <v>197</v>
      </c>
      <c r="E24" s="47">
        <v>43</v>
      </c>
      <c r="F24" s="46">
        <v>2</v>
      </c>
      <c r="G24" s="54">
        <v>27</v>
      </c>
      <c r="H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</row>
    <row r="25" spans="1:220" ht="12" customHeight="1">
      <c r="A25" s="23" t="s">
        <v>26</v>
      </c>
      <c r="B25" s="57">
        <v>102</v>
      </c>
      <c r="C25" s="5">
        <v>37</v>
      </c>
      <c r="D25" s="58">
        <v>139</v>
      </c>
      <c r="E25" s="27">
        <v>27</v>
      </c>
      <c r="F25" s="28">
        <v>2</v>
      </c>
      <c r="G25" s="59">
        <v>11</v>
      </c>
      <c r="H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</row>
    <row r="26" spans="1:220" ht="12" customHeight="1">
      <c r="A26" s="23" t="s">
        <v>27</v>
      </c>
      <c r="B26" s="57">
        <v>58</v>
      </c>
      <c r="C26" s="5"/>
      <c r="D26" s="58">
        <v>58</v>
      </c>
      <c r="E26" s="27">
        <v>16</v>
      </c>
      <c r="F26" s="28"/>
      <c r="G26" s="59">
        <v>16</v>
      </c>
      <c r="H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</row>
    <row r="27" spans="1:220" ht="12" customHeight="1">
      <c r="A27" s="13" t="s">
        <v>28</v>
      </c>
      <c r="B27" s="53">
        <v>365</v>
      </c>
      <c r="C27" s="15">
        <v>40</v>
      </c>
      <c r="D27" s="30">
        <v>405</v>
      </c>
      <c r="E27" s="47">
        <v>72</v>
      </c>
      <c r="F27" s="46">
        <v>9</v>
      </c>
      <c r="G27" s="54">
        <v>41</v>
      </c>
      <c r="H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</row>
    <row r="28" spans="1:220" ht="12" customHeight="1">
      <c r="A28" s="23" t="s">
        <v>29</v>
      </c>
      <c r="B28" s="57">
        <v>311</v>
      </c>
      <c r="C28" s="5">
        <v>25</v>
      </c>
      <c r="D28" s="58">
        <v>336</v>
      </c>
      <c r="E28" s="27">
        <v>60</v>
      </c>
      <c r="F28" s="28">
        <v>6</v>
      </c>
      <c r="G28" s="59">
        <v>36</v>
      </c>
      <c r="H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</row>
    <row r="29" spans="1:220" ht="12" customHeight="1">
      <c r="A29" s="23" t="s">
        <v>30</v>
      </c>
      <c r="B29" s="57">
        <v>54</v>
      </c>
      <c r="C29" s="5">
        <v>15</v>
      </c>
      <c r="D29" s="58">
        <v>69</v>
      </c>
      <c r="E29" s="27">
        <v>12</v>
      </c>
      <c r="F29" s="28">
        <v>3</v>
      </c>
      <c r="G29" s="59">
        <v>5</v>
      </c>
      <c r="H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</row>
    <row r="30" spans="1:220" ht="12" customHeight="1">
      <c r="A30" s="31" t="s">
        <v>31</v>
      </c>
      <c r="B30" s="31">
        <f>+B5+B6+B10+B13+B16+B17+B21+B24+B27</f>
        <v>2426</v>
      </c>
      <c r="C30" s="42">
        <v>322</v>
      </c>
      <c r="D30" s="43">
        <v>2748</v>
      </c>
      <c r="E30" s="61">
        <v>487</v>
      </c>
      <c r="F30" s="48">
        <v>37</v>
      </c>
      <c r="G30" s="62">
        <v>387</v>
      </c>
      <c r="H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</row>
    <row r="31" spans="1:8" ht="12">
      <c r="A31" s="34" t="s">
        <v>39</v>
      </c>
      <c r="B31" s="5"/>
      <c r="C31" s="5"/>
      <c r="D31" s="5"/>
      <c r="E31" s="5"/>
      <c r="F31" s="5"/>
      <c r="G31" s="5"/>
      <c r="H31" s="35"/>
    </row>
    <row r="32" spans="1:8" ht="12.75" customHeight="1">
      <c r="A32" s="34" t="s">
        <v>40</v>
      </c>
      <c r="B32" s="5"/>
      <c r="C32" s="5"/>
      <c r="D32" s="5"/>
      <c r="E32" s="5"/>
      <c r="F32" s="5"/>
      <c r="G32" s="5"/>
      <c r="H32" s="35"/>
    </row>
    <row r="33" spans="1:8" ht="12">
      <c r="A33" s="36" t="s">
        <v>35</v>
      </c>
      <c r="B33" s="37"/>
      <c r="C33" s="37"/>
      <c r="D33" s="37"/>
      <c r="E33" s="5"/>
      <c r="F33" s="5"/>
      <c r="G33" s="5"/>
      <c r="H33" s="5"/>
    </row>
    <row r="34" ht="12">
      <c r="A34" s="38" t="s">
        <v>37</v>
      </c>
    </row>
  </sheetData>
  <sheetProtection/>
  <mergeCells count="1">
    <mergeCell ref="A1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D43"/>
  <sheetViews>
    <sheetView zoomScalePageLayoutView="0" workbookViewId="0" topLeftCell="A1">
      <selection activeCell="I17" sqref="I17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7" width="2.625" style="2" customWidth="1"/>
    <col min="8" max="9" width="15.25390625" style="2" bestFit="1" customWidth="1"/>
    <col min="10" max="16384" width="10.875" style="2" customWidth="1"/>
  </cols>
  <sheetData>
    <row r="1" spans="1:172" s="5" customFormat="1" ht="30" customHeight="1">
      <c r="A1" s="87" t="s">
        <v>89</v>
      </c>
      <c r="B1" s="87"/>
      <c r="C1" s="87"/>
      <c r="D1" s="87"/>
      <c r="E1" s="87"/>
      <c r="F1" s="87"/>
      <c r="G1" s="87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</row>
    <row r="2" spans="1:172" s="5" customFormat="1" ht="15" customHeight="1">
      <c r="A2" s="6" t="s">
        <v>94</v>
      </c>
      <c r="B2" s="6"/>
      <c r="E2" s="3" t="s">
        <v>85</v>
      </c>
      <c r="F2" s="3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</row>
    <row r="4" spans="1:172" s="5" customFormat="1" ht="12" customHeight="1">
      <c r="A4" s="74" t="s">
        <v>59</v>
      </c>
      <c r="B4" s="74"/>
      <c r="C4" s="81">
        <f>SUM(C5:C7)</f>
        <v>410</v>
      </c>
      <c r="D4" s="81">
        <f>SUM(D5:D7)</f>
        <v>30</v>
      </c>
      <c r="E4" s="81">
        <f>SUM(E5:E7)</f>
        <v>440</v>
      </c>
      <c r="F4" s="81">
        <f>SUM(F5:F7)</f>
        <v>85</v>
      </c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172" s="5" customFormat="1" ht="12" customHeight="1">
      <c r="A5" s="75"/>
      <c r="B5" s="75" t="s">
        <v>60</v>
      </c>
      <c r="C5" s="5">
        <v>183</v>
      </c>
      <c r="D5" s="5">
        <v>11</v>
      </c>
      <c r="E5" s="82">
        <f>C5+D5</f>
        <v>194</v>
      </c>
      <c r="F5" s="5">
        <v>45</v>
      </c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</row>
    <row r="6" spans="1:172" s="5" customFormat="1" ht="12" customHeight="1">
      <c r="A6" s="75"/>
      <c r="B6" s="75" t="s">
        <v>61</v>
      </c>
      <c r="C6" s="5">
        <v>158</v>
      </c>
      <c r="D6" s="5">
        <v>14</v>
      </c>
      <c r="E6" s="82">
        <f>C6+D6</f>
        <v>172</v>
      </c>
      <c r="F6" s="5">
        <v>25</v>
      </c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</row>
    <row r="7" spans="1:172" s="5" customFormat="1" ht="12" customHeight="1">
      <c r="A7" s="75"/>
      <c r="B7" s="75" t="s">
        <v>62</v>
      </c>
      <c r="C7" s="5">
        <v>69</v>
      </c>
      <c r="D7" s="5">
        <v>5</v>
      </c>
      <c r="E7" s="82">
        <f>C7+D7</f>
        <v>74</v>
      </c>
      <c r="F7" s="5">
        <v>15</v>
      </c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</row>
    <row r="8" spans="1:172" s="5" customFormat="1" ht="12" customHeight="1">
      <c r="A8" s="76" t="s">
        <v>7</v>
      </c>
      <c r="B8" s="76"/>
      <c r="C8" s="81">
        <f>SUM(C9:C11)</f>
        <v>626</v>
      </c>
      <c r="D8" s="81">
        <f>SUM(D9:D11)</f>
        <v>51</v>
      </c>
      <c r="E8" s="81">
        <f>SUM(E9:E11)</f>
        <v>677</v>
      </c>
      <c r="F8" s="81">
        <f>SUM(F9:F11)</f>
        <v>118</v>
      </c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</row>
    <row r="9" spans="1:172" s="5" customFormat="1" ht="12" customHeight="1">
      <c r="A9" s="77"/>
      <c r="B9" s="75" t="s">
        <v>63</v>
      </c>
      <c r="C9" s="5">
        <v>295</v>
      </c>
      <c r="D9" s="5">
        <v>38</v>
      </c>
      <c r="E9" s="82">
        <f>C9+D9</f>
        <v>333</v>
      </c>
      <c r="F9" s="5">
        <v>61</v>
      </c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</row>
    <row r="10" spans="1:172" s="5" customFormat="1" ht="12" customHeight="1">
      <c r="A10" s="78"/>
      <c r="B10" s="75" t="s">
        <v>64</v>
      </c>
      <c r="C10" s="5">
        <v>152</v>
      </c>
      <c r="D10" s="5">
        <v>9</v>
      </c>
      <c r="E10" s="82">
        <f>C10+D10</f>
        <v>161</v>
      </c>
      <c r="F10" s="5">
        <v>19</v>
      </c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</row>
    <row r="11" spans="1:172" s="5" customFormat="1" ht="12" customHeight="1">
      <c r="A11" s="78"/>
      <c r="B11" s="75" t="s">
        <v>65</v>
      </c>
      <c r="C11" s="5">
        <v>179</v>
      </c>
      <c r="D11" s="5">
        <v>4</v>
      </c>
      <c r="E11" s="82">
        <f>C11+D11</f>
        <v>183</v>
      </c>
      <c r="F11" s="5">
        <v>38</v>
      </c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</row>
    <row r="12" spans="1:172" s="5" customFormat="1" ht="12" customHeight="1">
      <c r="A12" s="76" t="s">
        <v>66</v>
      </c>
      <c r="B12" s="76"/>
      <c r="C12" s="81">
        <f>SUM(C13:C16)</f>
        <v>686</v>
      </c>
      <c r="D12" s="81">
        <f>SUM(D13:D16)</f>
        <v>61</v>
      </c>
      <c r="E12" s="81">
        <f>SUM(E13:E16)</f>
        <v>747</v>
      </c>
      <c r="F12" s="81">
        <f>SUM(F13:F16)</f>
        <v>124</v>
      </c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</row>
    <row r="13" spans="1:172" s="5" customFormat="1" ht="12" customHeight="1">
      <c r="A13" s="78"/>
      <c r="B13" s="75" t="s">
        <v>67</v>
      </c>
      <c r="C13" s="5">
        <v>310</v>
      </c>
      <c r="D13" s="5">
        <v>23</v>
      </c>
      <c r="E13" s="82">
        <f>C13+D13</f>
        <v>333</v>
      </c>
      <c r="F13" s="5">
        <v>45</v>
      </c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</row>
    <row r="14" spans="1:172" s="5" customFormat="1" ht="12" customHeight="1">
      <c r="A14" s="78"/>
      <c r="B14" s="75" t="s">
        <v>68</v>
      </c>
      <c r="C14" s="5">
        <v>58</v>
      </c>
      <c r="D14" s="5">
        <v>4</v>
      </c>
      <c r="E14" s="82">
        <f>C14+D14</f>
        <v>62</v>
      </c>
      <c r="F14" s="5">
        <v>17</v>
      </c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</row>
    <row r="15" spans="1:172" s="5" customFormat="1" ht="12" customHeight="1">
      <c r="A15" s="77"/>
      <c r="B15" s="75" t="s">
        <v>69</v>
      </c>
      <c r="C15" s="5">
        <v>56</v>
      </c>
      <c r="D15" s="5">
        <v>6</v>
      </c>
      <c r="E15" s="82">
        <f>C15+D15</f>
        <v>62</v>
      </c>
      <c r="F15" s="5">
        <v>17</v>
      </c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</row>
    <row r="16" spans="1:172" s="5" customFormat="1" ht="12" customHeight="1">
      <c r="A16" s="77"/>
      <c r="B16" s="75" t="s">
        <v>70</v>
      </c>
      <c r="C16" s="5">
        <v>262</v>
      </c>
      <c r="D16" s="5">
        <v>28</v>
      </c>
      <c r="E16" s="82">
        <f>C16+D16</f>
        <v>290</v>
      </c>
      <c r="F16" s="5">
        <v>45</v>
      </c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</row>
    <row r="17" spans="1:172" s="5" customFormat="1" ht="12" customHeight="1">
      <c r="A17" s="74" t="s">
        <v>71</v>
      </c>
      <c r="B17" s="74"/>
      <c r="C17" s="81">
        <f>SUM(C18:C19)</f>
        <v>680</v>
      </c>
      <c r="D17" s="81">
        <f>SUM(D18:D19)</f>
        <v>92</v>
      </c>
      <c r="E17" s="81">
        <f>SUM(E18:E19)</f>
        <v>772</v>
      </c>
      <c r="F17" s="81">
        <f>SUM(F18:F19)</f>
        <v>104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</row>
    <row r="18" spans="1:172" s="5" customFormat="1" ht="12" customHeight="1">
      <c r="A18" s="78"/>
      <c r="B18" s="75" t="s">
        <v>72</v>
      </c>
      <c r="C18" s="5">
        <v>304</v>
      </c>
      <c r="D18" s="5">
        <v>29</v>
      </c>
      <c r="E18" s="82">
        <f>C18+D18</f>
        <v>333</v>
      </c>
      <c r="F18" s="5">
        <v>59</v>
      </c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</row>
    <row r="19" spans="1:172" s="5" customFormat="1" ht="12" customHeight="1">
      <c r="A19" s="78"/>
      <c r="B19" s="75" t="s">
        <v>73</v>
      </c>
      <c r="C19" s="5">
        <v>376</v>
      </c>
      <c r="D19" s="5">
        <v>63</v>
      </c>
      <c r="E19" s="82">
        <f>C19+D19</f>
        <v>439</v>
      </c>
      <c r="F19" s="5">
        <v>45</v>
      </c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</row>
    <row r="20" spans="1:172" s="5" customFormat="1" ht="12" customHeight="1">
      <c r="A20" s="76" t="s">
        <v>18</v>
      </c>
      <c r="B20" s="76"/>
      <c r="C20" s="81">
        <f>SUM(C21:C24)</f>
        <v>380</v>
      </c>
      <c r="D20" s="81">
        <f>SUM(D21:D24)</f>
        <v>61</v>
      </c>
      <c r="E20" s="81">
        <f>SUM(E21:E24)</f>
        <v>441</v>
      </c>
      <c r="F20" s="81">
        <f>SUM(F21:F24)</f>
        <v>60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</row>
    <row r="21" spans="1:172" s="5" customFormat="1" ht="12" customHeight="1">
      <c r="A21" s="78"/>
      <c r="B21" s="75" t="s">
        <v>74</v>
      </c>
      <c r="C21" s="5">
        <v>54</v>
      </c>
      <c r="D21" s="5">
        <v>26</v>
      </c>
      <c r="E21" s="82">
        <f>C21+D21</f>
        <v>80</v>
      </c>
      <c r="F21" s="5">
        <v>15</v>
      </c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</row>
    <row r="22" spans="1:172" s="5" customFormat="1" ht="12" customHeight="1">
      <c r="A22" s="78"/>
      <c r="B22" s="75" t="s">
        <v>75</v>
      </c>
      <c r="C22" s="5">
        <v>113</v>
      </c>
      <c r="D22" s="5">
        <v>5</v>
      </c>
      <c r="E22" s="82">
        <f>C22+D22</f>
        <v>118</v>
      </c>
      <c r="F22" s="5">
        <v>15</v>
      </c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</row>
    <row r="23" spans="1:172" s="5" customFormat="1" ht="12" customHeight="1">
      <c r="A23" s="77"/>
      <c r="B23" s="75" t="s">
        <v>76</v>
      </c>
      <c r="C23" s="5">
        <v>36</v>
      </c>
      <c r="D23" s="5">
        <v>6</v>
      </c>
      <c r="E23" s="82">
        <f>C23+D23</f>
        <v>42</v>
      </c>
      <c r="F23" s="5">
        <v>0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</row>
    <row r="24" spans="1:172" s="5" customFormat="1" ht="12" customHeight="1">
      <c r="A24" s="78"/>
      <c r="B24" s="75" t="s">
        <v>77</v>
      </c>
      <c r="C24" s="5">
        <v>177</v>
      </c>
      <c r="D24" s="5">
        <v>24</v>
      </c>
      <c r="E24" s="82">
        <f>C24+D24</f>
        <v>201</v>
      </c>
      <c r="F24" s="5">
        <v>30</v>
      </c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</row>
    <row r="25" spans="1:172" s="5" customFormat="1" ht="12" customHeight="1">
      <c r="A25" s="76" t="s">
        <v>28</v>
      </c>
      <c r="B25" s="76"/>
      <c r="C25" s="81">
        <f>SUM(C26:C27)</f>
        <v>449</v>
      </c>
      <c r="D25" s="81">
        <f>SUM(D26:D27)</f>
        <v>31</v>
      </c>
      <c r="E25" s="81">
        <f>SUM(E26:E27)</f>
        <v>480</v>
      </c>
      <c r="F25" s="81">
        <f>SUM(F26:F27)</f>
        <v>80</v>
      </c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</row>
    <row r="26" spans="1:172" s="5" customFormat="1" ht="12" customHeight="1">
      <c r="A26" s="77"/>
      <c r="B26" s="75" t="s">
        <v>78</v>
      </c>
      <c r="C26" s="5">
        <v>278</v>
      </c>
      <c r="D26" s="5">
        <v>21</v>
      </c>
      <c r="E26" s="82">
        <f>C26+D26</f>
        <v>299</v>
      </c>
      <c r="F26" s="5">
        <v>45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</row>
    <row r="27" spans="1:172" s="5" customFormat="1" ht="12" customHeight="1">
      <c r="A27" s="78"/>
      <c r="B27" s="75" t="s">
        <v>79</v>
      </c>
      <c r="C27" s="5">
        <v>171</v>
      </c>
      <c r="D27" s="5">
        <v>10</v>
      </c>
      <c r="E27" s="82">
        <f>C27+D27</f>
        <v>181</v>
      </c>
      <c r="F27" s="5">
        <v>35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</row>
    <row r="28" spans="1:172" s="5" customFormat="1" ht="12" customHeight="1">
      <c r="A28" s="79" t="s">
        <v>80</v>
      </c>
      <c r="B28" s="79"/>
      <c r="C28" s="83">
        <f>C14+C15+C22+C23</f>
        <v>263</v>
      </c>
      <c r="D28" s="83">
        <f>D14+D15+D22+D23</f>
        <v>21</v>
      </c>
      <c r="E28" s="83">
        <f>E14+E15+E22+E23</f>
        <v>284</v>
      </c>
      <c r="F28" s="83">
        <f>F14+F15+F22+F23</f>
        <v>49</v>
      </c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</row>
    <row r="29" spans="1:172" s="5" customFormat="1" ht="12" customHeight="1">
      <c r="A29" s="79" t="s">
        <v>81</v>
      </c>
      <c r="B29" s="79"/>
      <c r="C29" s="83">
        <f>C5+C6+C7+C9+C10+C11+C13+C16+C18+C19+C21+C24+C26+C27</f>
        <v>2968</v>
      </c>
      <c r="D29" s="83">
        <f>D5+D6+D7+D9+D10+D11+D13+D16+D18+D19+D21+D24+D26+D27</f>
        <v>305</v>
      </c>
      <c r="E29" s="83">
        <f>E5+E6+E7+E9+E10+E11+E13+E16+E18+E19+E21+E24+E26+E27</f>
        <v>3273</v>
      </c>
      <c r="F29" s="83">
        <f>F5+F6+F7+F9+F10+F11+F13+F16+F18+F19+F21+F24+F26+F27</f>
        <v>522</v>
      </c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</row>
    <row r="30" spans="1:172" s="5" customFormat="1" ht="12" customHeight="1">
      <c r="A30" s="80" t="s">
        <v>31</v>
      </c>
      <c r="B30" s="80"/>
      <c r="C30" s="84">
        <f>C28+C29</f>
        <v>3231</v>
      </c>
      <c r="D30" s="84">
        <f>D28+D29</f>
        <v>326</v>
      </c>
      <c r="E30" s="84">
        <f>E28+E29</f>
        <v>3557</v>
      </c>
      <c r="F30" s="84">
        <f>F28+F29</f>
        <v>571</v>
      </c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</row>
    <row r="31" spans="1:172" s="5" customFormat="1" ht="12">
      <c r="A31" s="34" t="s">
        <v>32</v>
      </c>
      <c r="B31" s="34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1:186" s="5" customFormat="1" ht="12">
      <c r="A32" s="34" t="s">
        <v>33</v>
      </c>
      <c r="B32" s="34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</row>
    <row r="33" spans="1:186" s="5" customFormat="1" ht="12">
      <c r="A33" s="34" t="s">
        <v>34</v>
      </c>
      <c r="B33" s="34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</row>
    <row r="34" spans="1:186" s="5" customFormat="1" ht="12">
      <c r="A34" s="36" t="s">
        <v>35</v>
      </c>
      <c r="B34" s="34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</row>
    <row r="35" spans="1:186" s="5" customFormat="1" ht="12">
      <c r="A35" s="36" t="s">
        <v>86</v>
      </c>
      <c r="B35" s="34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</row>
    <row r="36" spans="1:186" s="5" customFormat="1" ht="12">
      <c r="A36" s="36" t="s">
        <v>87</v>
      </c>
      <c r="B36" s="36"/>
      <c r="C36" s="37"/>
      <c r="D36" s="37"/>
      <c r="E36" s="37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</row>
    <row r="37" spans="1:186" s="5" customFormat="1" ht="12">
      <c r="A37" s="36"/>
      <c r="B37" s="36"/>
      <c r="C37" s="37"/>
      <c r="D37" s="37"/>
      <c r="E37" s="37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</row>
    <row r="38" spans="1:186" s="5" customFormat="1" ht="12">
      <c r="A38" s="86" t="s">
        <v>93</v>
      </c>
      <c r="B38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</row>
    <row r="39" spans="1:186" s="5" customFormat="1" ht="12">
      <c r="A39"/>
      <c r="B39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</row>
    <row r="40" spans="1:186" s="5" customFormat="1" ht="12">
      <c r="A40"/>
      <c r="B40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</row>
    <row r="41" spans="1:186" s="5" customFormat="1" ht="12">
      <c r="A41"/>
      <c r="B41"/>
      <c r="E41" s="26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</row>
    <row r="42" spans="1:186" s="5" customFormat="1" ht="12">
      <c r="A42"/>
      <c r="B4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</row>
    <row r="43" spans="1:6" ht="12">
      <c r="A43"/>
      <c r="B43"/>
      <c r="C43" s="5"/>
      <c r="D43" s="5"/>
      <c r="E43" s="5"/>
      <c r="F43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C4:F7 C30:F30 C8:D29 F8:F29" unlockedFormula="1"/>
    <ignoredError sqref="E8:E29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A43"/>
  <sheetViews>
    <sheetView zoomScalePageLayoutView="0" workbookViewId="0" topLeftCell="A5">
      <selection activeCell="J29" sqref="J29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8" width="10.75390625" style="2" customWidth="1"/>
    <col min="9" max="16384" width="10.875" style="2" customWidth="1"/>
  </cols>
  <sheetData>
    <row r="1" spans="1:209" s="5" customFormat="1" ht="30" customHeight="1">
      <c r="A1" s="87" t="s">
        <v>89</v>
      </c>
      <c r="B1" s="87"/>
      <c r="C1" s="87"/>
      <c r="D1" s="87"/>
      <c r="E1" s="87"/>
      <c r="F1" s="87"/>
      <c r="G1" s="87"/>
      <c r="H1" s="85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s="5" customFormat="1" ht="15" customHeight="1">
      <c r="A2" s="6" t="s">
        <v>91</v>
      </c>
      <c r="B2" s="6"/>
      <c r="E2" s="3" t="s">
        <v>85</v>
      </c>
      <c r="F2" s="3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</row>
    <row r="3" spans="1:209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</row>
    <row r="4" spans="1:209" s="5" customFormat="1" ht="12" customHeight="1">
      <c r="A4" s="74" t="s">
        <v>59</v>
      </c>
      <c r="B4" s="74"/>
      <c r="C4" s="81">
        <v>416</v>
      </c>
      <c r="D4" s="81">
        <v>27</v>
      </c>
      <c r="E4" s="81">
        <v>443</v>
      </c>
      <c r="F4" s="81">
        <v>85</v>
      </c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09" s="5" customFormat="1" ht="12" customHeight="1">
      <c r="A5" s="75"/>
      <c r="B5" s="75" t="s">
        <v>60</v>
      </c>
      <c r="C5" s="82">
        <v>183</v>
      </c>
      <c r="D5" s="82">
        <v>11</v>
      </c>
      <c r="E5" s="82">
        <v>194</v>
      </c>
      <c r="F5" s="82">
        <v>45</v>
      </c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s="5" customFormat="1" ht="12" customHeight="1">
      <c r="A6" s="75"/>
      <c r="B6" s="75" t="s">
        <v>61</v>
      </c>
      <c r="C6" s="82">
        <v>164</v>
      </c>
      <c r="D6" s="82">
        <v>11</v>
      </c>
      <c r="E6" s="82">
        <v>175</v>
      </c>
      <c r="F6" s="82">
        <v>25</v>
      </c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</row>
    <row r="7" spans="1:209" s="5" customFormat="1" ht="12" customHeight="1">
      <c r="A7" s="75"/>
      <c r="B7" s="75" t="s">
        <v>62</v>
      </c>
      <c r="C7" s="82">
        <v>69</v>
      </c>
      <c r="D7" s="82">
        <v>5</v>
      </c>
      <c r="E7" s="82">
        <v>74</v>
      </c>
      <c r="F7" s="82">
        <v>15</v>
      </c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</row>
    <row r="8" spans="1:209" s="5" customFormat="1" ht="12" customHeight="1">
      <c r="A8" s="76" t="s">
        <v>7</v>
      </c>
      <c r="B8" s="76"/>
      <c r="C8" s="81">
        <v>613</v>
      </c>
      <c r="D8" s="81">
        <v>51</v>
      </c>
      <c r="E8" s="81">
        <v>664</v>
      </c>
      <c r="F8" s="81">
        <v>116</v>
      </c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</row>
    <row r="9" spans="1:209" s="5" customFormat="1" ht="12" customHeight="1">
      <c r="A9" s="77"/>
      <c r="B9" s="75" t="s">
        <v>63</v>
      </c>
      <c r="C9" s="82">
        <v>288</v>
      </c>
      <c r="D9" s="82">
        <v>38</v>
      </c>
      <c r="E9" s="82">
        <v>326</v>
      </c>
      <c r="F9" s="82">
        <v>59</v>
      </c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</row>
    <row r="10" spans="1:209" s="5" customFormat="1" ht="12" customHeight="1">
      <c r="A10" s="78"/>
      <c r="B10" s="75" t="s">
        <v>64</v>
      </c>
      <c r="C10" s="82">
        <v>152</v>
      </c>
      <c r="D10" s="82">
        <v>9</v>
      </c>
      <c r="E10" s="82">
        <v>161</v>
      </c>
      <c r="F10" s="82">
        <v>19</v>
      </c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</row>
    <row r="11" spans="1:209" s="5" customFormat="1" ht="12" customHeight="1">
      <c r="A11" s="78"/>
      <c r="B11" s="75" t="s">
        <v>65</v>
      </c>
      <c r="C11" s="82">
        <v>173</v>
      </c>
      <c r="D11" s="82">
        <v>4</v>
      </c>
      <c r="E11" s="82">
        <v>177</v>
      </c>
      <c r="F11" s="82">
        <v>38</v>
      </c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</row>
    <row r="12" spans="1:209" s="5" customFormat="1" ht="12" customHeight="1">
      <c r="A12" s="76" t="s">
        <v>66</v>
      </c>
      <c r="B12" s="76"/>
      <c r="C12" s="81">
        <v>689</v>
      </c>
      <c r="D12" s="81">
        <v>58</v>
      </c>
      <c r="E12" s="81">
        <v>747</v>
      </c>
      <c r="F12" s="81">
        <v>124</v>
      </c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s="5" customFormat="1" ht="12" customHeight="1">
      <c r="A13" s="78"/>
      <c r="B13" s="75" t="s">
        <v>67</v>
      </c>
      <c r="C13" s="82">
        <v>313</v>
      </c>
      <c r="D13" s="82">
        <v>21</v>
      </c>
      <c r="E13" s="82">
        <v>334</v>
      </c>
      <c r="F13" s="82">
        <v>45</v>
      </c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</row>
    <row r="14" spans="1:209" s="5" customFormat="1" ht="12" customHeight="1">
      <c r="A14" s="78"/>
      <c r="B14" s="75" t="s">
        <v>68</v>
      </c>
      <c r="C14" s="82">
        <v>58</v>
      </c>
      <c r="D14" s="82">
        <v>4</v>
      </c>
      <c r="E14" s="82">
        <v>62</v>
      </c>
      <c r="F14" s="82">
        <v>17</v>
      </c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</row>
    <row r="15" spans="1:209" s="5" customFormat="1" ht="12" customHeight="1">
      <c r="A15" s="77"/>
      <c r="B15" s="75" t="s">
        <v>69</v>
      </c>
      <c r="C15" s="82">
        <v>56</v>
      </c>
      <c r="D15" s="82">
        <v>6</v>
      </c>
      <c r="E15" s="82">
        <v>62</v>
      </c>
      <c r="F15" s="82">
        <v>17</v>
      </c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s="5" customFormat="1" ht="12" customHeight="1">
      <c r="A16" s="77"/>
      <c r="B16" s="75" t="s">
        <v>70</v>
      </c>
      <c r="C16" s="82">
        <v>262</v>
      </c>
      <c r="D16" s="82">
        <v>27</v>
      </c>
      <c r="E16" s="82">
        <v>289</v>
      </c>
      <c r="F16" s="82">
        <v>45</v>
      </c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s="5" customFormat="1" ht="12" customHeight="1">
      <c r="A17" s="74" t="s">
        <v>71</v>
      </c>
      <c r="B17" s="74"/>
      <c r="C17" s="81">
        <v>681</v>
      </c>
      <c r="D17" s="81">
        <v>97</v>
      </c>
      <c r="E17" s="81">
        <v>778</v>
      </c>
      <c r="F17" s="81">
        <v>103</v>
      </c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</row>
    <row r="18" spans="1:209" s="5" customFormat="1" ht="12" customHeight="1">
      <c r="A18" s="78"/>
      <c r="B18" s="75" t="s">
        <v>72</v>
      </c>
      <c r="C18" s="82">
        <v>304</v>
      </c>
      <c r="D18" s="82">
        <v>35</v>
      </c>
      <c r="E18" s="82">
        <v>339</v>
      </c>
      <c r="F18" s="82">
        <v>58</v>
      </c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</row>
    <row r="19" spans="1:209" s="5" customFormat="1" ht="12" customHeight="1">
      <c r="A19" s="78"/>
      <c r="B19" s="75" t="s">
        <v>73</v>
      </c>
      <c r="C19" s="82">
        <v>377</v>
      </c>
      <c r="D19" s="82">
        <v>62</v>
      </c>
      <c r="E19" s="82">
        <v>439</v>
      </c>
      <c r="F19" s="82">
        <v>45</v>
      </c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</row>
    <row r="20" spans="1:209" s="5" customFormat="1" ht="12" customHeight="1">
      <c r="A20" s="76" t="s">
        <v>18</v>
      </c>
      <c r="B20" s="76"/>
      <c r="C20" s="81">
        <v>380</v>
      </c>
      <c r="D20" s="81">
        <v>61</v>
      </c>
      <c r="E20" s="81">
        <v>441</v>
      </c>
      <c r="F20" s="81">
        <v>59</v>
      </c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s="5" customFormat="1" ht="12" customHeight="1">
      <c r="A21" s="78"/>
      <c r="B21" s="75" t="s">
        <v>74</v>
      </c>
      <c r="C21" s="82">
        <v>54</v>
      </c>
      <c r="D21" s="82">
        <v>26</v>
      </c>
      <c r="E21" s="82">
        <v>80</v>
      </c>
      <c r="F21" s="82">
        <v>14</v>
      </c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</row>
    <row r="22" spans="1:209" s="5" customFormat="1" ht="12" customHeight="1">
      <c r="A22" s="78"/>
      <c r="B22" s="75" t="s">
        <v>75</v>
      </c>
      <c r="C22" s="82">
        <v>112</v>
      </c>
      <c r="D22" s="82">
        <v>5</v>
      </c>
      <c r="E22" s="82">
        <v>117</v>
      </c>
      <c r="F22" s="82">
        <v>15</v>
      </c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</row>
    <row r="23" spans="1:209" s="5" customFormat="1" ht="12" customHeight="1">
      <c r="A23" s="77"/>
      <c r="B23" s="75" t="s">
        <v>76</v>
      </c>
      <c r="C23" s="82">
        <v>36</v>
      </c>
      <c r="D23" s="82">
        <v>6</v>
      </c>
      <c r="E23" s="82">
        <v>42</v>
      </c>
      <c r="F23" s="82">
        <v>0</v>
      </c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s="5" customFormat="1" ht="12" customHeight="1">
      <c r="A24" s="78"/>
      <c r="B24" s="75" t="s">
        <v>77</v>
      </c>
      <c r="C24" s="82">
        <v>178</v>
      </c>
      <c r="D24" s="82">
        <v>24</v>
      </c>
      <c r="E24" s="82">
        <v>202</v>
      </c>
      <c r="F24" s="82">
        <v>30</v>
      </c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</row>
    <row r="25" spans="1:209" s="5" customFormat="1" ht="12" customHeight="1">
      <c r="A25" s="76" t="s">
        <v>28</v>
      </c>
      <c r="B25" s="76"/>
      <c r="C25" s="81">
        <v>413</v>
      </c>
      <c r="D25" s="81">
        <v>30</v>
      </c>
      <c r="E25" s="81">
        <v>443</v>
      </c>
      <c r="F25" s="81">
        <v>65</v>
      </c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</row>
    <row r="26" spans="1:209" s="5" customFormat="1" ht="12" customHeight="1">
      <c r="A26" s="77"/>
      <c r="B26" s="75" t="s">
        <v>78</v>
      </c>
      <c r="C26" s="82">
        <v>242</v>
      </c>
      <c r="D26" s="82">
        <v>20</v>
      </c>
      <c r="E26" s="82">
        <v>262</v>
      </c>
      <c r="F26" s="82">
        <v>30</v>
      </c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s="5" customFormat="1" ht="12" customHeight="1">
      <c r="A27" s="78"/>
      <c r="B27" s="75" t="s">
        <v>79</v>
      </c>
      <c r="C27" s="82">
        <v>171</v>
      </c>
      <c r="D27" s="82">
        <v>10</v>
      </c>
      <c r="E27" s="82">
        <v>181</v>
      </c>
      <c r="F27" s="82">
        <v>35</v>
      </c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</row>
    <row r="28" spans="1:209" s="5" customFormat="1" ht="12" customHeight="1">
      <c r="A28" s="79" t="s">
        <v>80</v>
      </c>
      <c r="B28" s="79"/>
      <c r="C28" s="83">
        <v>262</v>
      </c>
      <c r="D28" s="83">
        <v>21</v>
      </c>
      <c r="E28" s="83">
        <v>283</v>
      </c>
      <c r="F28" s="83">
        <v>49</v>
      </c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</row>
    <row r="29" spans="1:209" s="5" customFormat="1" ht="12" customHeight="1">
      <c r="A29" s="79" t="s">
        <v>81</v>
      </c>
      <c r="B29" s="79"/>
      <c r="C29" s="83">
        <v>2930</v>
      </c>
      <c r="D29" s="83">
        <v>303</v>
      </c>
      <c r="E29" s="83">
        <v>3233</v>
      </c>
      <c r="F29" s="83">
        <v>503</v>
      </c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</row>
    <row r="30" spans="1:209" s="5" customFormat="1" ht="12" customHeight="1">
      <c r="A30" s="80" t="s">
        <v>31</v>
      </c>
      <c r="B30" s="80"/>
      <c r="C30" s="84">
        <v>3192</v>
      </c>
      <c r="D30" s="84">
        <v>324</v>
      </c>
      <c r="E30" s="84">
        <v>3516</v>
      </c>
      <c r="F30" s="84">
        <f>SUM(F4,F8,F12,F17,F20,F25)</f>
        <v>552</v>
      </c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</row>
    <row r="31" spans="1:209" s="5" customFormat="1" ht="12">
      <c r="A31" s="34" t="s">
        <v>32</v>
      </c>
      <c r="B31" s="34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</row>
    <row r="32" spans="1:209" s="5" customFormat="1" ht="12">
      <c r="A32" s="34" t="s">
        <v>33</v>
      </c>
      <c r="B32" s="34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</row>
    <row r="33" spans="1:209" s="5" customFormat="1" ht="12">
      <c r="A33" s="34" t="s">
        <v>34</v>
      </c>
      <c r="B33" s="34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</row>
    <row r="34" spans="1:209" s="5" customFormat="1" ht="12">
      <c r="A34" s="36" t="s">
        <v>35</v>
      </c>
      <c r="B34" s="34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</row>
    <row r="35" spans="1:209" s="5" customFormat="1" ht="12">
      <c r="A35" s="36" t="s">
        <v>86</v>
      </c>
      <c r="B35" s="34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</row>
    <row r="36" spans="1:209" s="5" customFormat="1" ht="12">
      <c r="A36" s="36" t="s">
        <v>87</v>
      </c>
      <c r="B36" s="36"/>
      <c r="C36" s="37"/>
      <c r="D36" s="37"/>
      <c r="E36" s="37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</row>
    <row r="37" spans="1:209" s="5" customFormat="1" ht="12">
      <c r="A37" s="36"/>
      <c r="B37" s="36"/>
      <c r="C37" s="37"/>
      <c r="D37" s="37"/>
      <c r="E37" s="37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</row>
    <row r="38" spans="1:209" s="5" customFormat="1" ht="12">
      <c r="A38" s="86" t="s">
        <v>93</v>
      </c>
      <c r="B38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</row>
    <row r="39" spans="1:209" s="5" customFormat="1" ht="12">
      <c r="A39"/>
      <c r="B39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</row>
    <row r="40" spans="1:209" s="5" customFormat="1" ht="12">
      <c r="A40"/>
      <c r="B40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</row>
    <row r="41" spans="1:209" s="5" customFormat="1" ht="12">
      <c r="A41"/>
      <c r="B41"/>
      <c r="E41" s="26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</row>
    <row r="42" spans="1:209" s="5" customFormat="1" ht="12">
      <c r="A42"/>
      <c r="B4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</row>
    <row r="43" spans="1:6" ht="12">
      <c r="A43"/>
      <c r="B43"/>
      <c r="C43" s="5"/>
      <c r="D43" s="5"/>
      <c r="E43" s="5"/>
      <c r="F43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F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A43"/>
  <sheetViews>
    <sheetView zoomScale="90" zoomScaleNormal="90" zoomScalePageLayoutView="0" workbookViewId="0" topLeftCell="A1">
      <selection activeCell="F23" sqref="F23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8" width="10.75390625" style="2" customWidth="1"/>
    <col min="9" max="16384" width="10.875" style="2" customWidth="1"/>
  </cols>
  <sheetData>
    <row r="1" spans="1:209" s="5" customFormat="1" ht="30" customHeight="1">
      <c r="A1" s="87" t="s">
        <v>89</v>
      </c>
      <c r="B1" s="87"/>
      <c r="C1" s="87"/>
      <c r="D1" s="87"/>
      <c r="E1" s="87"/>
      <c r="F1" s="87"/>
      <c r="G1" s="87"/>
      <c r="H1" s="85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s="5" customFormat="1" ht="15" customHeight="1">
      <c r="A2" s="6" t="s">
        <v>90</v>
      </c>
      <c r="B2" s="6"/>
      <c r="E2" s="3" t="s">
        <v>85</v>
      </c>
      <c r="F2" s="3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</row>
    <row r="3" spans="1:209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</row>
    <row r="4" spans="1:209" s="5" customFormat="1" ht="12" customHeight="1">
      <c r="A4" s="74" t="s">
        <v>59</v>
      </c>
      <c r="B4" s="74"/>
      <c r="C4" s="81">
        <v>413</v>
      </c>
      <c r="D4" s="81">
        <v>27</v>
      </c>
      <c r="E4" s="81">
        <v>440</v>
      </c>
      <c r="F4" s="81">
        <v>85</v>
      </c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09" s="5" customFormat="1" ht="12" customHeight="1">
      <c r="A5" s="75"/>
      <c r="B5" s="75" t="s">
        <v>60</v>
      </c>
      <c r="C5" s="82">
        <v>180</v>
      </c>
      <c r="D5" s="82">
        <v>11</v>
      </c>
      <c r="E5" s="82">
        <v>191</v>
      </c>
      <c r="F5" s="82">
        <v>45</v>
      </c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s="5" customFormat="1" ht="12" customHeight="1">
      <c r="A6" s="75"/>
      <c r="B6" s="75" t="s">
        <v>61</v>
      </c>
      <c r="C6" s="82">
        <v>164</v>
      </c>
      <c r="D6" s="82">
        <v>11</v>
      </c>
      <c r="E6" s="82">
        <v>175</v>
      </c>
      <c r="F6" s="82">
        <v>25</v>
      </c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</row>
    <row r="7" spans="1:209" s="5" customFormat="1" ht="12" customHeight="1">
      <c r="A7" s="75"/>
      <c r="B7" s="75" t="s">
        <v>62</v>
      </c>
      <c r="C7" s="82">
        <v>69</v>
      </c>
      <c r="D7" s="82">
        <v>5</v>
      </c>
      <c r="E7" s="82">
        <v>74</v>
      </c>
      <c r="F7" s="82">
        <v>15</v>
      </c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</row>
    <row r="8" spans="1:209" s="5" customFormat="1" ht="12" customHeight="1">
      <c r="A8" s="76" t="s">
        <v>7</v>
      </c>
      <c r="B8" s="76"/>
      <c r="C8" s="81">
        <v>602</v>
      </c>
      <c r="D8" s="81">
        <v>51</v>
      </c>
      <c r="E8" s="81">
        <v>653</v>
      </c>
      <c r="F8" s="81">
        <v>118</v>
      </c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</row>
    <row r="9" spans="1:209" s="5" customFormat="1" ht="12" customHeight="1">
      <c r="A9" s="77"/>
      <c r="B9" s="75" t="s">
        <v>63</v>
      </c>
      <c r="C9" s="82">
        <v>279</v>
      </c>
      <c r="D9" s="82">
        <v>38</v>
      </c>
      <c r="E9" s="82">
        <v>317</v>
      </c>
      <c r="F9" s="82">
        <v>61</v>
      </c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</row>
    <row r="10" spans="1:209" s="5" customFormat="1" ht="12" customHeight="1">
      <c r="A10" s="78"/>
      <c r="B10" s="75" t="s">
        <v>64</v>
      </c>
      <c r="C10" s="82">
        <v>150</v>
      </c>
      <c r="D10" s="82">
        <v>9</v>
      </c>
      <c r="E10" s="82">
        <v>159</v>
      </c>
      <c r="F10" s="82">
        <v>19</v>
      </c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</row>
    <row r="11" spans="1:209" s="5" customFormat="1" ht="12" customHeight="1">
      <c r="A11" s="78"/>
      <c r="B11" s="75" t="s">
        <v>65</v>
      </c>
      <c r="C11" s="82">
        <v>173</v>
      </c>
      <c r="D11" s="82">
        <v>4</v>
      </c>
      <c r="E11" s="82">
        <v>177</v>
      </c>
      <c r="F11" s="82">
        <v>38</v>
      </c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</row>
    <row r="12" spans="1:209" s="5" customFormat="1" ht="12" customHeight="1">
      <c r="A12" s="76" t="s">
        <v>66</v>
      </c>
      <c r="B12" s="76"/>
      <c r="C12" s="81">
        <v>646</v>
      </c>
      <c r="D12" s="81">
        <v>49</v>
      </c>
      <c r="E12" s="81">
        <v>695</v>
      </c>
      <c r="F12" s="81">
        <v>124</v>
      </c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s="5" customFormat="1" ht="12" customHeight="1">
      <c r="A13" s="78"/>
      <c r="B13" s="75" t="s">
        <v>67</v>
      </c>
      <c r="C13" s="82">
        <v>289</v>
      </c>
      <c r="D13" s="82">
        <v>9</v>
      </c>
      <c r="E13" s="82">
        <v>298</v>
      </c>
      <c r="F13" s="82">
        <v>45</v>
      </c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</row>
    <row r="14" spans="1:209" s="5" customFormat="1" ht="12" customHeight="1">
      <c r="A14" s="78"/>
      <c r="B14" s="75" t="s">
        <v>68</v>
      </c>
      <c r="C14" s="82">
        <v>58</v>
      </c>
      <c r="D14" s="82">
        <v>4</v>
      </c>
      <c r="E14" s="82">
        <v>62</v>
      </c>
      <c r="F14" s="82">
        <v>17</v>
      </c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</row>
    <row r="15" spans="1:209" s="5" customFormat="1" ht="12" customHeight="1">
      <c r="A15" s="77"/>
      <c r="B15" s="75" t="s">
        <v>69</v>
      </c>
      <c r="C15" s="82">
        <v>56</v>
      </c>
      <c r="D15" s="82">
        <v>6</v>
      </c>
      <c r="E15" s="82">
        <v>62</v>
      </c>
      <c r="F15" s="82">
        <v>17</v>
      </c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s="5" customFormat="1" ht="12" customHeight="1">
      <c r="A16" s="77"/>
      <c r="B16" s="75" t="s">
        <v>70</v>
      </c>
      <c r="C16" s="82">
        <v>243</v>
      </c>
      <c r="D16" s="82">
        <v>30</v>
      </c>
      <c r="E16" s="82">
        <v>273</v>
      </c>
      <c r="F16" s="82">
        <v>45</v>
      </c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s="5" customFormat="1" ht="12" customHeight="1">
      <c r="A17" s="74" t="s">
        <v>71</v>
      </c>
      <c r="B17" s="74"/>
      <c r="C17" s="81">
        <v>656</v>
      </c>
      <c r="D17" s="81">
        <v>97</v>
      </c>
      <c r="E17" s="81">
        <v>753</v>
      </c>
      <c r="F17" s="81">
        <v>105</v>
      </c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</row>
    <row r="18" spans="1:209" s="5" customFormat="1" ht="12" customHeight="1">
      <c r="A18" s="78"/>
      <c r="B18" s="75" t="s">
        <v>72</v>
      </c>
      <c r="C18" s="82">
        <v>309</v>
      </c>
      <c r="D18" s="82">
        <v>35</v>
      </c>
      <c r="E18" s="82">
        <v>344</v>
      </c>
      <c r="F18" s="82">
        <v>60</v>
      </c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</row>
    <row r="19" spans="1:209" s="5" customFormat="1" ht="12" customHeight="1">
      <c r="A19" s="78"/>
      <c r="B19" s="75" t="s">
        <v>73</v>
      </c>
      <c r="C19" s="82">
        <v>347</v>
      </c>
      <c r="D19" s="82">
        <v>62</v>
      </c>
      <c r="E19" s="82">
        <v>409</v>
      </c>
      <c r="F19" s="82">
        <v>45</v>
      </c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</row>
    <row r="20" spans="1:209" s="5" customFormat="1" ht="12" customHeight="1">
      <c r="A20" s="76" t="s">
        <v>18</v>
      </c>
      <c r="B20" s="76"/>
      <c r="C20" s="81">
        <v>370</v>
      </c>
      <c r="D20" s="81">
        <v>59</v>
      </c>
      <c r="E20" s="81">
        <v>429</v>
      </c>
      <c r="F20" s="81">
        <v>60</v>
      </c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s="5" customFormat="1" ht="12" customHeight="1">
      <c r="A21" s="78"/>
      <c r="B21" s="75" t="s">
        <v>74</v>
      </c>
      <c r="C21" s="82">
        <v>54</v>
      </c>
      <c r="D21" s="82">
        <v>26</v>
      </c>
      <c r="E21" s="82">
        <v>80</v>
      </c>
      <c r="F21" s="82">
        <v>15</v>
      </c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</row>
    <row r="22" spans="1:209" s="5" customFormat="1" ht="12" customHeight="1">
      <c r="A22" s="78"/>
      <c r="B22" s="75" t="s">
        <v>75</v>
      </c>
      <c r="C22" s="82">
        <v>111</v>
      </c>
      <c r="D22" s="82">
        <v>3</v>
      </c>
      <c r="E22" s="82">
        <v>114</v>
      </c>
      <c r="F22" s="82">
        <v>15</v>
      </c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</row>
    <row r="23" spans="1:209" s="5" customFormat="1" ht="12" customHeight="1">
      <c r="A23" s="77"/>
      <c r="B23" s="75" t="s">
        <v>76</v>
      </c>
      <c r="C23" s="82">
        <v>36</v>
      </c>
      <c r="D23" s="82">
        <v>6</v>
      </c>
      <c r="E23" s="82">
        <v>42</v>
      </c>
      <c r="F23" s="82">
        <v>0</v>
      </c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s="5" customFormat="1" ht="12" customHeight="1">
      <c r="A24" s="78"/>
      <c r="B24" s="75" t="s">
        <v>77</v>
      </c>
      <c r="C24" s="82">
        <v>169</v>
      </c>
      <c r="D24" s="82">
        <v>24</v>
      </c>
      <c r="E24" s="82">
        <v>193</v>
      </c>
      <c r="F24" s="82">
        <v>30</v>
      </c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</row>
    <row r="25" spans="1:209" s="5" customFormat="1" ht="12" customHeight="1">
      <c r="A25" s="76" t="s">
        <v>28</v>
      </c>
      <c r="B25" s="76"/>
      <c r="C25" s="81">
        <v>442</v>
      </c>
      <c r="D25" s="81">
        <v>30</v>
      </c>
      <c r="E25" s="81">
        <v>472</v>
      </c>
      <c r="F25" s="81">
        <v>80</v>
      </c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</row>
    <row r="26" spans="1:209" s="5" customFormat="1" ht="12" customHeight="1">
      <c r="A26" s="77"/>
      <c r="B26" s="75" t="s">
        <v>78</v>
      </c>
      <c r="C26" s="82">
        <v>275</v>
      </c>
      <c r="D26" s="82">
        <v>20</v>
      </c>
      <c r="E26" s="82">
        <v>295</v>
      </c>
      <c r="F26" s="82">
        <v>45</v>
      </c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s="5" customFormat="1" ht="12" customHeight="1">
      <c r="A27" s="78"/>
      <c r="B27" s="75" t="s">
        <v>79</v>
      </c>
      <c r="C27" s="82">
        <v>167</v>
      </c>
      <c r="D27" s="82">
        <v>10</v>
      </c>
      <c r="E27" s="82">
        <v>177</v>
      </c>
      <c r="F27" s="82">
        <v>35</v>
      </c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</row>
    <row r="28" spans="1:209" s="5" customFormat="1" ht="12" customHeight="1">
      <c r="A28" s="79" t="s">
        <v>80</v>
      </c>
      <c r="B28" s="79"/>
      <c r="C28" s="83">
        <v>261</v>
      </c>
      <c r="D28" s="83">
        <v>19</v>
      </c>
      <c r="E28" s="83">
        <v>280</v>
      </c>
      <c r="F28" s="83">
        <v>49</v>
      </c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</row>
    <row r="29" spans="1:209" s="5" customFormat="1" ht="12" customHeight="1">
      <c r="A29" s="79" t="s">
        <v>81</v>
      </c>
      <c r="B29" s="79"/>
      <c r="C29" s="83">
        <v>2868</v>
      </c>
      <c r="D29" s="83">
        <v>294</v>
      </c>
      <c r="E29" s="83">
        <v>3162</v>
      </c>
      <c r="F29" s="83">
        <v>523</v>
      </c>
      <c r="J29" s="26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</row>
    <row r="30" spans="1:209" s="5" customFormat="1" ht="12" customHeight="1">
      <c r="A30" s="80" t="s">
        <v>31</v>
      </c>
      <c r="B30" s="80"/>
      <c r="C30" s="84">
        <v>3129</v>
      </c>
      <c r="D30" s="84">
        <v>313</v>
      </c>
      <c r="E30" s="84">
        <v>3442</v>
      </c>
      <c r="F30" s="84">
        <v>572</v>
      </c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</row>
    <row r="31" spans="1:209" s="5" customFormat="1" ht="12">
      <c r="A31" s="34" t="s">
        <v>32</v>
      </c>
      <c r="B31" s="34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</row>
    <row r="32" spans="1:209" s="5" customFormat="1" ht="12">
      <c r="A32" s="34" t="s">
        <v>33</v>
      </c>
      <c r="B32" s="34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</row>
    <row r="33" spans="1:209" s="5" customFormat="1" ht="12">
      <c r="A33" s="34" t="s">
        <v>34</v>
      </c>
      <c r="B33" s="34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</row>
    <row r="34" spans="1:209" s="5" customFormat="1" ht="12">
      <c r="A34" s="36" t="s">
        <v>35</v>
      </c>
      <c r="B34" s="34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</row>
    <row r="35" spans="1:209" s="5" customFormat="1" ht="12">
      <c r="A35" s="36" t="s">
        <v>86</v>
      </c>
      <c r="B35" s="34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</row>
    <row r="36" spans="1:209" s="5" customFormat="1" ht="12">
      <c r="A36" s="36" t="s">
        <v>87</v>
      </c>
      <c r="B36" s="36"/>
      <c r="C36" s="37"/>
      <c r="D36" s="37"/>
      <c r="E36" s="37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</row>
    <row r="37" spans="1:209" s="5" customFormat="1" ht="12">
      <c r="A37" s="36"/>
      <c r="B37" s="36"/>
      <c r="C37" s="37"/>
      <c r="D37" s="37"/>
      <c r="E37" s="37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</row>
    <row r="38" spans="1:209" s="5" customFormat="1" ht="12">
      <c r="A38"/>
      <c r="B38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</row>
    <row r="39" spans="1:209" s="5" customFormat="1" ht="12">
      <c r="A39"/>
      <c r="B39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</row>
    <row r="40" spans="1:209" s="5" customFormat="1" ht="12">
      <c r="A40"/>
      <c r="B40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</row>
    <row r="41" spans="1:209" s="5" customFormat="1" ht="12">
      <c r="A41"/>
      <c r="B41"/>
      <c r="E41" s="26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</row>
    <row r="42" spans="1:209" s="5" customFormat="1" ht="12">
      <c r="A42"/>
      <c r="B4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</row>
    <row r="43" spans="1:6" ht="12">
      <c r="A43"/>
      <c r="B43"/>
      <c r="C43" s="5"/>
      <c r="D43" s="5"/>
      <c r="E43" s="5"/>
      <c r="F43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"/>
  <sheetViews>
    <sheetView zoomScale="80" zoomScaleNormal="80" zoomScalePageLayoutView="0" workbookViewId="0" topLeftCell="A1">
      <selection activeCell="A1" sqref="A1:G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8" width="10.75390625" style="2" customWidth="1"/>
    <col min="9" max="16384" width="10.875" style="2" customWidth="1"/>
  </cols>
  <sheetData>
    <row r="1" spans="1:209" s="5" customFormat="1" ht="30" customHeight="1">
      <c r="A1" s="87" t="s">
        <v>89</v>
      </c>
      <c r="B1" s="87"/>
      <c r="C1" s="87"/>
      <c r="D1" s="87"/>
      <c r="E1" s="87"/>
      <c r="F1" s="87"/>
      <c r="G1" s="87"/>
      <c r="H1" s="85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s="5" customFormat="1" ht="15" customHeight="1">
      <c r="A2" s="6" t="s">
        <v>88</v>
      </c>
      <c r="B2" s="6"/>
      <c r="E2" s="3" t="s">
        <v>85</v>
      </c>
      <c r="F2" s="3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</row>
    <row r="3" spans="1:209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</row>
    <row r="4" spans="1:209" s="5" customFormat="1" ht="12" customHeight="1">
      <c r="A4" s="74" t="s">
        <v>59</v>
      </c>
      <c r="B4" s="74"/>
      <c r="C4" s="81">
        <v>413</v>
      </c>
      <c r="D4" s="81">
        <v>27</v>
      </c>
      <c r="E4" s="81">
        <v>440</v>
      </c>
      <c r="F4" s="81">
        <v>85</v>
      </c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09" s="5" customFormat="1" ht="12" customHeight="1">
      <c r="A5" s="75"/>
      <c r="B5" s="75" t="s">
        <v>60</v>
      </c>
      <c r="C5" s="82">
        <v>180</v>
      </c>
      <c r="D5" s="82">
        <v>11</v>
      </c>
      <c r="E5" s="82">
        <v>191</v>
      </c>
      <c r="F5" s="82">
        <v>45</v>
      </c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s="5" customFormat="1" ht="12" customHeight="1">
      <c r="A6" s="75"/>
      <c r="B6" s="75" t="s">
        <v>61</v>
      </c>
      <c r="C6" s="82">
        <v>164</v>
      </c>
      <c r="D6" s="82">
        <v>11</v>
      </c>
      <c r="E6" s="82">
        <v>175</v>
      </c>
      <c r="F6" s="82">
        <v>25</v>
      </c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</row>
    <row r="7" spans="1:209" s="5" customFormat="1" ht="12" customHeight="1">
      <c r="A7" s="75"/>
      <c r="B7" s="75" t="s">
        <v>62</v>
      </c>
      <c r="C7" s="82">
        <v>69</v>
      </c>
      <c r="D7" s="82">
        <v>5</v>
      </c>
      <c r="E7" s="82">
        <v>74</v>
      </c>
      <c r="F7" s="82">
        <v>15</v>
      </c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</row>
    <row r="8" spans="1:209" s="5" customFormat="1" ht="12" customHeight="1">
      <c r="A8" s="76" t="s">
        <v>7</v>
      </c>
      <c r="B8" s="76"/>
      <c r="C8" s="81">
        <v>606</v>
      </c>
      <c r="D8" s="81">
        <v>51</v>
      </c>
      <c r="E8" s="81">
        <v>657</v>
      </c>
      <c r="F8" s="81">
        <v>119</v>
      </c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</row>
    <row r="9" spans="1:209" s="5" customFormat="1" ht="12" customHeight="1">
      <c r="A9" s="77"/>
      <c r="B9" s="75" t="s">
        <v>63</v>
      </c>
      <c r="C9" s="82">
        <v>283</v>
      </c>
      <c r="D9" s="82">
        <v>38</v>
      </c>
      <c r="E9" s="82">
        <v>321</v>
      </c>
      <c r="F9" s="82">
        <v>61</v>
      </c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</row>
    <row r="10" spans="1:209" s="5" customFormat="1" ht="12" customHeight="1">
      <c r="A10" s="78"/>
      <c r="B10" s="75" t="s">
        <v>64</v>
      </c>
      <c r="C10" s="82">
        <v>150</v>
      </c>
      <c r="D10" s="82">
        <v>9</v>
      </c>
      <c r="E10" s="82">
        <v>159</v>
      </c>
      <c r="F10" s="82">
        <v>19</v>
      </c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</row>
    <row r="11" spans="1:209" s="5" customFormat="1" ht="12" customHeight="1">
      <c r="A11" s="78"/>
      <c r="B11" s="75" t="s">
        <v>65</v>
      </c>
      <c r="C11" s="82">
        <v>173</v>
      </c>
      <c r="D11" s="82">
        <v>4</v>
      </c>
      <c r="E11" s="82">
        <v>177</v>
      </c>
      <c r="F11" s="82">
        <v>39</v>
      </c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</row>
    <row r="12" spans="1:209" s="5" customFormat="1" ht="12" customHeight="1">
      <c r="A12" s="76" t="s">
        <v>66</v>
      </c>
      <c r="B12" s="76"/>
      <c r="C12" s="81">
        <v>649</v>
      </c>
      <c r="D12" s="81">
        <v>46</v>
      </c>
      <c r="E12" s="81">
        <v>695</v>
      </c>
      <c r="F12" s="81">
        <v>124</v>
      </c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s="5" customFormat="1" ht="12" customHeight="1">
      <c r="A13" s="78"/>
      <c r="B13" s="75" t="s">
        <v>67</v>
      </c>
      <c r="C13" s="82">
        <v>289</v>
      </c>
      <c r="D13" s="82">
        <v>9</v>
      </c>
      <c r="E13" s="82">
        <v>298</v>
      </c>
      <c r="F13" s="82">
        <v>45</v>
      </c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</row>
    <row r="14" spans="1:209" s="5" customFormat="1" ht="12" customHeight="1">
      <c r="A14" s="78"/>
      <c r="B14" s="75" t="s">
        <v>68</v>
      </c>
      <c r="C14" s="82">
        <v>58</v>
      </c>
      <c r="D14" s="82">
        <v>4</v>
      </c>
      <c r="E14" s="82">
        <v>62</v>
      </c>
      <c r="F14" s="82">
        <v>17</v>
      </c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</row>
    <row r="15" spans="1:209" s="5" customFormat="1" ht="12" customHeight="1">
      <c r="A15" s="77"/>
      <c r="B15" s="75" t="s">
        <v>69</v>
      </c>
      <c r="C15" s="82">
        <v>56</v>
      </c>
      <c r="D15" s="82">
        <v>6</v>
      </c>
      <c r="E15" s="82">
        <v>62</v>
      </c>
      <c r="F15" s="82">
        <v>17</v>
      </c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s="5" customFormat="1" ht="12" customHeight="1">
      <c r="A16" s="77"/>
      <c r="B16" s="75" t="s">
        <v>70</v>
      </c>
      <c r="C16" s="82">
        <v>246</v>
      </c>
      <c r="D16" s="82">
        <v>27</v>
      </c>
      <c r="E16" s="82">
        <v>273</v>
      </c>
      <c r="F16" s="82">
        <v>45</v>
      </c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s="5" customFormat="1" ht="12" customHeight="1">
      <c r="A17" s="74" t="s">
        <v>71</v>
      </c>
      <c r="B17" s="74"/>
      <c r="C17" s="81">
        <v>646</v>
      </c>
      <c r="D17" s="81">
        <v>98</v>
      </c>
      <c r="E17" s="81">
        <v>744</v>
      </c>
      <c r="F17" s="81">
        <v>105</v>
      </c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</row>
    <row r="18" spans="1:209" s="5" customFormat="1" ht="12" customHeight="1">
      <c r="A18" s="78"/>
      <c r="B18" s="75" t="s">
        <v>72</v>
      </c>
      <c r="C18" s="82">
        <v>281</v>
      </c>
      <c r="D18" s="82">
        <v>36</v>
      </c>
      <c r="E18" s="82">
        <v>317</v>
      </c>
      <c r="F18" s="82">
        <v>60</v>
      </c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</row>
    <row r="19" spans="1:209" s="5" customFormat="1" ht="12" customHeight="1">
      <c r="A19" s="78"/>
      <c r="B19" s="75" t="s">
        <v>73</v>
      </c>
      <c r="C19" s="82">
        <v>365</v>
      </c>
      <c r="D19" s="82">
        <v>62</v>
      </c>
      <c r="E19" s="82">
        <v>427</v>
      </c>
      <c r="F19" s="82">
        <v>45</v>
      </c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</row>
    <row r="20" spans="1:209" s="5" customFormat="1" ht="12" customHeight="1">
      <c r="A20" s="76" t="s">
        <v>18</v>
      </c>
      <c r="B20" s="76"/>
      <c r="C20" s="81">
        <v>370</v>
      </c>
      <c r="D20" s="81">
        <v>59</v>
      </c>
      <c r="E20" s="81">
        <v>429</v>
      </c>
      <c r="F20" s="81">
        <v>60</v>
      </c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s="5" customFormat="1" ht="12" customHeight="1">
      <c r="A21" s="78"/>
      <c r="B21" s="75" t="s">
        <v>74</v>
      </c>
      <c r="C21" s="82">
        <v>54</v>
      </c>
      <c r="D21" s="82">
        <v>26</v>
      </c>
      <c r="E21" s="82">
        <v>80</v>
      </c>
      <c r="F21" s="82">
        <v>15</v>
      </c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</row>
    <row r="22" spans="1:209" s="5" customFormat="1" ht="12" customHeight="1">
      <c r="A22" s="78"/>
      <c r="B22" s="75" t="s">
        <v>75</v>
      </c>
      <c r="C22" s="82">
        <v>99</v>
      </c>
      <c r="D22" s="82">
        <v>3</v>
      </c>
      <c r="E22" s="82">
        <v>102</v>
      </c>
      <c r="F22" s="82">
        <v>15</v>
      </c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</row>
    <row r="23" spans="1:209" s="5" customFormat="1" ht="12" customHeight="1">
      <c r="A23" s="77"/>
      <c r="B23" s="75" t="s">
        <v>76</v>
      </c>
      <c r="C23" s="82">
        <v>48</v>
      </c>
      <c r="D23" s="82">
        <v>6</v>
      </c>
      <c r="E23" s="82">
        <v>54</v>
      </c>
      <c r="F23" s="82">
        <v>0</v>
      </c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s="5" customFormat="1" ht="12" customHeight="1">
      <c r="A24" s="78"/>
      <c r="B24" s="75" t="s">
        <v>77</v>
      </c>
      <c r="C24" s="82">
        <v>169</v>
      </c>
      <c r="D24" s="82">
        <v>24</v>
      </c>
      <c r="E24" s="82">
        <v>193</v>
      </c>
      <c r="F24" s="82">
        <v>30</v>
      </c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</row>
    <row r="25" spans="1:209" s="5" customFormat="1" ht="12" customHeight="1">
      <c r="A25" s="76" t="s">
        <v>28</v>
      </c>
      <c r="B25" s="76"/>
      <c r="C25" s="81">
        <v>439</v>
      </c>
      <c r="D25" s="81">
        <v>30</v>
      </c>
      <c r="E25" s="81">
        <v>469</v>
      </c>
      <c r="F25" s="81">
        <v>80</v>
      </c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</row>
    <row r="26" spans="1:209" s="5" customFormat="1" ht="12" customHeight="1">
      <c r="A26" s="77"/>
      <c r="B26" s="75" t="s">
        <v>78</v>
      </c>
      <c r="C26" s="82">
        <v>273</v>
      </c>
      <c r="D26" s="82">
        <v>20</v>
      </c>
      <c r="E26" s="82">
        <v>293</v>
      </c>
      <c r="F26" s="82">
        <v>45</v>
      </c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s="5" customFormat="1" ht="12" customHeight="1">
      <c r="A27" s="78"/>
      <c r="B27" s="75" t="s">
        <v>79</v>
      </c>
      <c r="C27" s="82">
        <v>166</v>
      </c>
      <c r="D27" s="82">
        <v>10</v>
      </c>
      <c r="E27" s="82">
        <v>176</v>
      </c>
      <c r="F27" s="82">
        <v>35</v>
      </c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</row>
    <row r="28" spans="1:209" s="5" customFormat="1" ht="12" customHeight="1">
      <c r="A28" s="79" t="s">
        <v>80</v>
      </c>
      <c r="B28" s="79"/>
      <c r="C28" s="83">
        <v>261</v>
      </c>
      <c r="D28" s="83">
        <v>19</v>
      </c>
      <c r="E28" s="83">
        <v>280</v>
      </c>
      <c r="F28" s="83">
        <v>49</v>
      </c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</row>
    <row r="29" spans="1:209" s="5" customFormat="1" ht="12" customHeight="1">
      <c r="A29" s="79" t="s">
        <v>81</v>
      </c>
      <c r="B29" s="79"/>
      <c r="C29" s="83">
        <v>2862</v>
      </c>
      <c r="D29" s="83">
        <v>292</v>
      </c>
      <c r="E29" s="83">
        <v>3154</v>
      </c>
      <c r="F29" s="83">
        <v>524</v>
      </c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</row>
    <row r="30" spans="1:209" s="5" customFormat="1" ht="12" customHeight="1">
      <c r="A30" s="80" t="s">
        <v>31</v>
      </c>
      <c r="B30" s="80"/>
      <c r="C30" s="84">
        <v>3123</v>
      </c>
      <c r="D30" s="84">
        <v>311</v>
      </c>
      <c r="E30" s="84">
        <v>3434</v>
      </c>
      <c r="F30" s="84">
        <v>573</v>
      </c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</row>
    <row r="31" spans="1:209" s="5" customFormat="1" ht="12">
      <c r="A31" s="34" t="s">
        <v>32</v>
      </c>
      <c r="B31" s="34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</row>
    <row r="32" spans="1:209" s="5" customFormat="1" ht="12">
      <c r="A32" s="34" t="s">
        <v>33</v>
      </c>
      <c r="B32" s="34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</row>
    <row r="33" spans="1:209" s="5" customFormat="1" ht="12">
      <c r="A33" s="34" t="s">
        <v>34</v>
      </c>
      <c r="B33" s="34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</row>
    <row r="34" spans="1:209" s="5" customFormat="1" ht="12">
      <c r="A34" s="36" t="s">
        <v>35</v>
      </c>
      <c r="B34" s="34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</row>
    <row r="35" spans="1:209" s="5" customFormat="1" ht="12">
      <c r="A35" s="36" t="s">
        <v>86</v>
      </c>
      <c r="B35" s="34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</row>
    <row r="36" spans="1:209" s="5" customFormat="1" ht="12">
      <c r="A36" s="36" t="s">
        <v>87</v>
      </c>
      <c r="B36" s="36"/>
      <c r="C36" s="37"/>
      <c r="D36" s="37"/>
      <c r="E36" s="37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</row>
    <row r="37" spans="1:209" s="5" customFormat="1" ht="12">
      <c r="A37" s="36"/>
      <c r="B37" s="36"/>
      <c r="C37" s="37"/>
      <c r="D37" s="37"/>
      <c r="E37" s="37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</row>
    <row r="38" spans="1:209" s="5" customFormat="1" ht="12">
      <c r="A38"/>
      <c r="B38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</row>
    <row r="39" spans="1:209" s="5" customFormat="1" ht="12">
      <c r="A39"/>
      <c r="B39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</row>
    <row r="40" spans="1:209" s="5" customFormat="1" ht="12">
      <c r="A40"/>
      <c r="B40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</row>
    <row r="41" spans="1:209" s="5" customFormat="1" ht="12">
      <c r="A41"/>
      <c r="B41"/>
      <c r="E41" s="26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</row>
    <row r="42" spans="1:209" s="5" customFormat="1" ht="12">
      <c r="A42"/>
      <c r="B4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</row>
    <row r="43" spans="1:6" ht="12">
      <c r="A43"/>
      <c r="B43"/>
      <c r="C43" s="5"/>
      <c r="D43" s="5"/>
      <c r="E43" s="5"/>
      <c r="F43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A43"/>
  <sheetViews>
    <sheetView zoomScalePageLayoutView="0" workbookViewId="0" topLeftCell="A1">
      <selection activeCell="I26" sqref="I26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8" width="10.75390625" style="2" customWidth="1"/>
    <col min="9" max="16384" width="10.875" style="2" customWidth="1"/>
  </cols>
  <sheetData>
    <row r="1" spans="1:202" s="5" customFormat="1" ht="30" customHeight="1">
      <c r="A1" s="87" t="s">
        <v>92</v>
      </c>
      <c r="B1" s="87"/>
      <c r="C1" s="87"/>
      <c r="D1" s="87"/>
      <c r="E1" s="87"/>
      <c r="F1" s="87"/>
      <c r="G1" s="87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</row>
    <row r="2" spans="1:202" s="5" customFormat="1" ht="15" customHeight="1">
      <c r="A2" s="6" t="s">
        <v>84</v>
      </c>
      <c r="B2" s="6"/>
      <c r="E2" s="3" t="s">
        <v>85</v>
      </c>
      <c r="F2" s="3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</row>
    <row r="3" spans="1:202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</row>
    <row r="4" spans="1:202" s="5" customFormat="1" ht="12" customHeight="1">
      <c r="A4" s="74" t="s">
        <v>59</v>
      </c>
      <c r="B4" s="74"/>
      <c r="C4" s="81">
        <v>404</v>
      </c>
      <c r="D4" s="81">
        <v>27</v>
      </c>
      <c r="E4" s="81">
        <f>C4+D4</f>
        <v>431</v>
      </c>
      <c r="F4" s="81">
        <v>85</v>
      </c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</row>
    <row r="5" spans="1:202" s="5" customFormat="1" ht="12" customHeight="1">
      <c r="A5" s="75"/>
      <c r="B5" s="75" t="s">
        <v>60</v>
      </c>
      <c r="C5" s="82">
        <v>176</v>
      </c>
      <c r="D5" s="82">
        <v>11</v>
      </c>
      <c r="E5" s="82">
        <f aca="true" t="shared" si="0" ref="E5:E30">C5+D5</f>
        <v>187</v>
      </c>
      <c r="F5" s="82">
        <v>45</v>
      </c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</row>
    <row r="6" spans="1:202" s="5" customFormat="1" ht="12" customHeight="1">
      <c r="A6" s="75"/>
      <c r="B6" s="75" t="s">
        <v>61</v>
      </c>
      <c r="C6" s="82">
        <v>164</v>
      </c>
      <c r="D6" s="82">
        <v>11</v>
      </c>
      <c r="E6" s="82">
        <f t="shared" si="0"/>
        <v>175</v>
      </c>
      <c r="F6" s="82">
        <v>25</v>
      </c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</row>
    <row r="7" spans="1:202" s="5" customFormat="1" ht="12" customHeight="1">
      <c r="A7" s="75"/>
      <c r="B7" s="75" t="s">
        <v>62</v>
      </c>
      <c r="C7" s="82">
        <v>64</v>
      </c>
      <c r="D7" s="82">
        <v>5</v>
      </c>
      <c r="E7" s="82">
        <f t="shared" si="0"/>
        <v>69</v>
      </c>
      <c r="F7" s="82">
        <v>15</v>
      </c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</row>
    <row r="8" spans="1:202" s="5" customFormat="1" ht="12" customHeight="1">
      <c r="A8" s="76" t="s">
        <v>7</v>
      </c>
      <c r="B8" s="76"/>
      <c r="C8" s="81">
        <v>589</v>
      </c>
      <c r="D8" s="81">
        <v>51</v>
      </c>
      <c r="E8" s="81">
        <f t="shared" si="0"/>
        <v>640</v>
      </c>
      <c r="F8" s="81">
        <v>119</v>
      </c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</row>
    <row r="9" spans="1:202" s="5" customFormat="1" ht="12" customHeight="1">
      <c r="A9" s="77"/>
      <c r="B9" s="75" t="s">
        <v>63</v>
      </c>
      <c r="C9" s="82">
        <v>276</v>
      </c>
      <c r="D9" s="82">
        <v>38</v>
      </c>
      <c r="E9" s="82">
        <f t="shared" si="0"/>
        <v>314</v>
      </c>
      <c r="F9" s="82">
        <v>61</v>
      </c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</row>
    <row r="10" spans="1:202" s="5" customFormat="1" ht="12" customHeight="1">
      <c r="A10" s="78"/>
      <c r="B10" s="75" t="s">
        <v>64</v>
      </c>
      <c r="C10" s="82">
        <v>146</v>
      </c>
      <c r="D10" s="82">
        <v>9</v>
      </c>
      <c r="E10" s="82">
        <f t="shared" si="0"/>
        <v>155</v>
      </c>
      <c r="F10" s="82">
        <v>19</v>
      </c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</row>
    <row r="11" spans="1:202" s="5" customFormat="1" ht="12" customHeight="1">
      <c r="A11" s="78"/>
      <c r="B11" s="75" t="s">
        <v>65</v>
      </c>
      <c r="C11" s="82">
        <v>167</v>
      </c>
      <c r="D11" s="82">
        <v>4</v>
      </c>
      <c r="E11" s="82">
        <f t="shared" si="0"/>
        <v>171</v>
      </c>
      <c r="F11" s="82">
        <v>39</v>
      </c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</row>
    <row r="12" spans="1:202" s="5" customFormat="1" ht="12" customHeight="1">
      <c r="A12" s="76" t="s">
        <v>66</v>
      </c>
      <c r="B12" s="76"/>
      <c r="C12" s="81">
        <v>600</v>
      </c>
      <c r="D12" s="81">
        <v>44</v>
      </c>
      <c r="E12" s="81">
        <f t="shared" si="0"/>
        <v>644</v>
      </c>
      <c r="F12" s="81">
        <v>124</v>
      </c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</row>
    <row r="13" spans="1:202" s="5" customFormat="1" ht="12" customHeight="1">
      <c r="A13" s="78"/>
      <c r="B13" s="75" t="s">
        <v>67</v>
      </c>
      <c r="C13" s="82">
        <v>248</v>
      </c>
      <c r="D13" s="82">
        <v>9</v>
      </c>
      <c r="E13" s="82">
        <f t="shared" si="0"/>
        <v>257</v>
      </c>
      <c r="F13" s="82">
        <v>45</v>
      </c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</row>
    <row r="14" spans="1:202" s="5" customFormat="1" ht="12" customHeight="1">
      <c r="A14" s="78"/>
      <c r="B14" s="75" t="s">
        <v>68</v>
      </c>
      <c r="C14" s="82">
        <v>58</v>
      </c>
      <c r="D14" s="82">
        <v>4</v>
      </c>
      <c r="E14" s="82">
        <f t="shared" si="0"/>
        <v>62</v>
      </c>
      <c r="F14" s="82">
        <v>17</v>
      </c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</row>
    <row r="15" spans="1:202" s="5" customFormat="1" ht="12" customHeight="1">
      <c r="A15" s="77"/>
      <c r="B15" s="75" t="s">
        <v>69</v>
      </c>
      <c r="C15" s="82">
        <v>56</v>
      </c>
      <c r="D15" s="82">
        <v>6</v>
      </c>
      <c r="E15" s="82">
        <f t="shared" si="0"/>
        <v>62</v>
      </c>
      <c r="F15" s="82">
        <v>17</v>
      </c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</row>
    <row r="16" spans="1:202" s="5" customFormat="1" ht="12" customHeight="1">
      <c r="A16" s="77"/>
      <c r="B16" s="75" t="s">
        <v>70</v>
      </c>
      <c r="C16" s="82">
        <v>238</v>
      </c>
      <c r="D16" s="82">
        <v>25</v>
      </c>
      <c r="E16" s="82">
        <f t="shared" si="0"/>
        <v>263</v>
      </c>
      <c r="F16" s="82">
        <v>45</v>
      </c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</row>
    <row r="17" spans="1:202" s="5" customFormat="1" ht="12" customHeight="1">
      <c r="A17" s="74" t="s">
        <v>71</v>
      </c>
      <c r="B17" s="74"/>
      <c r="C17" s="81">
        <v>614</v>
      </c>
      <c r="D17" s="81">
        <v>97</v>
      </c>
      <c r="E17" s="81">
        <f t="shared" si="0"/>
        <v>711</v>
      </c>
      <c r="F17" s="81">
        <v>105</v>
      </c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</row>
    <row r="18" spans="1:202" s="5" customFormat="1" ht="12" customHeight="1">
      <c r="A18" s="78"/>
      <c r="B18" s="75" t="s">
        <v>72</v>
      </c>
      <c r="C18" s="82">
        <v>279</v>
      </c>
      <c r="D18" s="82">
        <v>34</v>
      </c>
      <c r="E18" s="82">
        <f t="shared" si="0"/>
        <v>313</v>
      </c>
      <c r="F18" s="82">
        <v>60</v>
      </c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</row>
    <row r="19" spans="1:202" s="5" customFormat="1" ht="12" customHeight="1">
      <c r="A19" s="78"/>
      <c r="B19" s="75" t="s">
        <v>73</v>
      </c>
      <c r="C19" s="82">
        <v>335</v>
      </c>
      <c r="D19" s="82">
        <v>63</v>
      </c>
      <c r="E19" s="82">
        <f t="shared" si="0"/>
        <v>398</v>
      </c>
      <c r="F19" s="82">
        <v>45</v>
      </c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</row>
    <row r="20" spans="1:202" s="5" customFormat="1" ht="12" customHeight="1">
      <c r="A20" s="76" t="s">
        <v>18</v>
      </c>
      <c r="B20" s="76"/>
      <c r="C20" s="81">
        <v>355</v>
      </c>
      <c r="D20" s="81">
        <v>59</v>
      </c>
      <c r="E20" s="81">
        <f t="shared" si="0"/>
        <v>414</v>
      </c>
      <c r="F20" s="81">
        <v>60</v>
      </c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</row>
    <row r="21" spans="1:202" s="5" customFormat="1" ht="12" customHeight="1">
      <c r="A21" s="78"/>
      <c r="B21" s="75" t="s">
        <v>74</v>
      </c>
      <c r="C21" s="82">
        <v>54</v>
      </c>
      <c r="D21" s="82">
        <v>26</v>
      </c>
      <c r="E21" s="82">
        <f t="shared" si="0"/>
        <v>80</v>
      </c>
      <c r="F21" s="82">
        <v>15</v>
      </c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</row>
    <row r="22" spans="1:202" s="5" customFormat="1" ht="12" customHeight="1">
      <c r="A22" s="78"/>
      <c r="B22" s="75" t="s">
        <v>75</v>
      </c>
      <c r="C22" s="82">
        <v>97</v>
      </c>
      <c r="D22" s="82">
        <v>3</v>
      </c>
      <c r="E22" s="82">
        <f t="shared" si="0"/>
        <v>100</v>
      </c>
      <c r="F22" s="82">
        <v>15</v>
      </c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</row>
    <row r="23" spans="1:202" s="5" customFormat="1" ht="12" customHeight="1">
      <c r="A23" s="77"/>
      <c r="B23" s="75" t="s">
        <v>76</v>
      </c>
      <c r="C23" s="82">
        <v>48</v>
      </c>
      <c r="D23" s="82">
        <v>6</v>
      </c>
      <c r="E23" s="82">
        <f t="shared" si="0"/>
        <v>54</v>
      </c>
      <c r="F23" s="82">
        <v>0</v>
      </c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</row>
    <row r="24" spans="1:202" s="5" customFormat="1" ht="12" customHeight="1">
      <c r="A24" s="78"/>
      <c r="B24" s="75" t="s">
        <v>77</v>
      </c>
      <c r="C24" s="82">
        <v>156</v>
      </c>
      <c r="D24" s="82">
        <v>24</v>
      </c>
      <c r="E24" s="82">
        <f t="shared" si="0"/>
        <v>180</v>
      </c>
      <c r="F24" s="82">
        <v>30</v>
      </c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</row>
    <row r="25" spans="1:202" s="5" customFormat="1" ht="12" customHeight="1">
      <c r="A25" s="76" t="s">
        <v>28</v>
      </c>
      <c r="B25" s="76"/>
      <c r="C25" s="81">
        <v>458</v>
      </c>
      <c r="D25" s="81">
        <v>27</v>
      </c>
      <c r="E25" s="81">
        <f t="shared" si="0"/>
        <v>485</v>
      </c>
      <c r="F25" s="81">
        <v>88</v>
      </c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</row>
    <row r="26" spans="1:202" s="5" customFormat="1" ht="12" customHeight="1">
      <c r="A26" s="77"/>
      <c r="B26" s="75" t="s">
        <v>78</v>
      </c>
      <c r="C26" s="82">
        <v>297</v>
      </c>
      <c r="D26" s="82">
        <v>17</v>
      </c>
      <c r="E26" s="82">
        <f t="shared" si="0"/>
        <v>314</v>
      </c>
      <c r="F26" s="82">
        <v>49</v>
      </c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</row>
    <row r="27" spans="1:202" s="5" customFormat="1" ht="12" customHeight="1">
      <c r="A27" s="78"/>
      <c r="B27" s="75" t="s">
        <v>79</v>
      </c>
      <c r="C27" s="82">
        <v>161</v>
      </c>
      <c r="D27" s="82">
        <v>10</v>
      </c>
      <c r="E27" s="82">
        <f t="shared" si="0"/>
        <v>171</v>
      </c>
      <c r="F27" s="82">
        <v>39</v>
      </c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</row>
    <row r="28" spans="1:202" s="5" customFormat="1" ht="12" customHeight="1">
      <c r="A28" s="79" t="s">
        <v>80</v>
      </c>
      <c r="B28" s="79"/>
      <c r="C28" s="83">
        <f>C22+C23+C14+C15</f>
        <v>259</v>
      </c>
      <c r="D28" s="83">
        <f>D22+D23+D14+D15</f>
        <v>19</v>
      </c>
      <c r="E28" s="83">
        <f t="shared" si="0"/>
        <v>278</v>
      </c>
      <c r="F28" s="83">
        <f>F22+F23+F14+F15</f>
        <v>49</v>
      </c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</row>
    <row r="29" spans="1:202" s="5" customFormat="1" ht="12" customHeight="1">
      <c r="A29" s="79" t="s">
        <v>81</v>
      </c>
      <c r="B29" s="79"/>
      <c r="C29" s="83">
        <f>C30-C28</f>
        <v>2761</v>
      </c>
      <c r="D29" s="83">
        <f>D30-D28</f>
        <v>286</v>
      </c>
      <c r="E29" s="83">
        <f t="shared" si="0"/>
        <v>3047</v>
      </c>
      <c r="F29" s="83">
        <f>F30-F28</f>
        <v>532</v>
      </c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</row>
    <row r="30" spans="1:202" s="5" customFormat="1" ht="12" customHeight="1">
      <c r="A30" s="80" t="s">
        <v>31</v>
      </c>
      <c r="B30" s="80"/>
      <c r="C30" s="84">
        <f>C4+C8+C12+C17+C20+C25</f>
        <v>3020</v>
      </c>
      <c r="D30" s="84">
        <f>D4+D8+D12+D17+D20+D25</f>
        <v>305</v>
      </c>
      <c r="E30" s="84">
        <f t="shared" si="0"/>
        <v>3325</v>
      </c>
      <c r="F30" s="84">
        <f>F4+F8+F12+F17+F20+F25</f>
        <v>581</v>
      </c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</row>
    <row r="31" spans="1:202" s="5" customFormat="1" ht="12">
      <c r="A31" s="34" t="s">
        <v>32</v>
      </c>
      <c r="B31" s="34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</row>
    <row r="32" spans="1:202" s="5" customFormat="1" ht="12">
      <c r="A32" s="34" t="s">
        <v>33</v>
      </c>
      <c r="B32" s="34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</row>
    <row r="33" spans="1:209" s="5" customFormat="1" ht="12">
      <c r="A33" s="34" t="s">
        <v>34</v>
      </c>
      <c r="B33" s="34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</row>
    <row r="34" spans="1:209" s="5" customFormat="1" ht="12">
      <c r="A34" s="36" t="s">
        <v>35</v>
      </c>
      <c r="B34" s="34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</row>
    <row r="35" spans="1:209" s="5" customFormat="1" ht="12">
      <c r="A35" s="36" t="s">
        <v>86</v>
      </c>
      <c r="B35" s="34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</row>
    <row r="36" spans="1:209" s="5" customFormat="1" ht="12">
      <c r="A36" s="36" t="s">
        <v>87</v>
      </c>
      <c r="B36" s="36"/>
      <c r="C36" s="37"/>
      <c r="D36" s="37"/>
      <c r="E36" s="37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</row>
    <row r="37" spans="1:209" s="5" customFormat="1" ht="12">
      <c r="A37" s="36"/>
      <c r="B37" s="36"/>
      <c r="C37" s="37"/>
      <c r="D37" s="37"/>
      <c r="E37" s="37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</row>
    <row r="38" spans="1:209" s="5" customFormat="1" ht="12">
      <c r="A38"/>
      <c r="B38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</row>
    <row r="39" spans="1:209" s="5" customFormat="1" ht="12">
      <c r="A39"/>
      <c r="B39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</row>
    <row r="40" spans="1:209" s="5" customFormat="1" ht="12">
      <c r="A40"/>
      <c r="B40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</row>
    <row r="41" spans="1:209" s="5" customFormat="1" ht="12">
      <c r="A41"/>
      <c r="B41"/>
      <c r="E41" s="26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</row>
    <row r="42" spans="1:209" s="5" customFormat="1" ht="12">
      <c r="A42"/>
      <c r="B4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</row>
    <row r="43" spans="1:6" ht="12">
      <c r="A43"/>
      <c r="B43"/>
      <c r="C43" s="5"/>
      <c r="D43" s="5"/>
      <c r="E43" s="5"/>
      <c r="F43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C30 D30 C28:D29 F30 F28:F29 E4:E27" unlockedFormula="1"/>
    <ignoredError sqref="E28:E30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A40"/>
  <sheetViews>
    <sheetView zoomScalePageLayoutView="0" workbookViewId="0" topLeftCell="A1">
      <selection activeCell="A1" sqref="A1:G1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1.625" style="2" bestFit="1" customWidth="1"/>
    <col min="7" max="8" width="10.75390625" style="2" customWidth="1"/>
    <col min="9" max="16384" width="10.875" style="2" customWidth="1"/>
  </cols>
  <sheetData>
    <row r="1" spans="1:209" s="5" customFormat="1" ht="30" customHeight="1">
      <c r="A1" s="87" t="s">
        <v>82</v>
      </c>
      <c r="B1" s="87"/>
      <c r="C1" s="87"/>
      <c r="D1" s="87"/>
      <c r="E1" s="87"/>
      <c r="F1" s="87"/>
      <c r="G1" s="87"/>
      <c r="H1" s="85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s="5" customFormat="1" ht="15" customHeight="1">
      <c r="A2" s="6" t="s">
        <v>83</v>
      </c>
      <c r="B2" s="6"/>
      <c r="E2" s="3" t="s">
        <v>0</v>
      </c>
      <c r="F2" s="3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</row>
    <row r="3" spans="1:209" s="5" customFormat="1" ht="34.5" customHeight="1">
      <c r="A3" s="7" t="s">
        <v>1</v>
      </c>
      <c r="B3" s="7"/>
      <c r="C3" s="8" t="s">
        <v>2</v>
      </c>
      <c r="D3" s="8" t="s">
        <v>3</v>
      </c>
      <c r="E3" s="9" t="s">
        <v>4</v>
      </c>
      <c r="F3" s="10" t="s">
        <v>5</v>
      </c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</row>
    <row r="4" spans="1:209" s="5" customFormat="1" ht="12" customHeight="1">
      <c r="A4" s="74" t="s">
        <v>59</v>
      </c>
      <c r="B4" s="74"/>
      <c r="C4" s="81">
        <v>395</v>
      </c>
      <c r="D4" s="81">
        <v>27</v>
      </c>
      <c r="E4" s="81">
        <v>422</v>
      </c>
      <c r="F4" s="81">
        <v>85</v>
      </c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09" s="5" customFormat="1" ht="12" customHeight="1">
      <c r="A5" s="75"/>
      <c r="B5" s="75" t="s">
        <v>60</v>
      </c>
      <c r="C5" s="82">
        <v>169</v>
      </c>
      <c r="D5" s="82">
        <v>11</v>
      </c>
      <c r="E5" s="82">
        <v>180</v>
      </c>
      <c r="F5" s="82">
        <v>45</v>
      </c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s="5" customFormat="1" ht="12" customHeight="1">
      <c r="A6" s="75"/>
      <c r="B6" s="75" t="s">
        <v>61</v>
      </c>
      <c r="C6" s="82">
        <v>159</v>
      </c>
      <c r="D6" s="82">
        <v>11</v>
      </c>
      <c r="E6" s="82">
        <v>170</v>
      </c>
      <c r="F6" s="82">
        <v>25</v>
      </c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</row>
    <row r="7" spans="1:209" s="5" customFormat="1" ht="12" customHeight="1">
      <c r="A7" s="75"/>
      <c r="B7" s="75" t="s">
        <v>62</v>
      </c>
      <c r="C7" s="82">
        <v>67</v>
      </c>
      <c r="D7" s="82">
        <v>5</v>
      </c>
      <c r="E7" s="82">
        <v>72</v>
      </c>
      <c r="F7" s="82">
        <v>15</v>
      </c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</row>
    <row r="8" spans="1:209" s="5" customFormat="1" ht="12" customHeight="1">
      <c r="A8" s="76" t="s">
        <v>7</v>
      </c>
      <c r="B8" s="76"/>
      <c r="C8" s="81">
        <v>576</v>
      </c>
      <c r="D8" s="81">
        <v>51</v>
      </c>
      <c r="E8" s="81">
        <v>627</v>
      </c>
      <c r="F8" s="81">
        <v>120</v>
      </c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</row>
    <row r="9" spans="1:209" s="5" customFormat="1" ht="12" customHeight="1">
      <c r="A9" s="77"/>
      <c r="B9" s="75" t="s">
        <v>63</v>
      </c>
      <c r="C9" s="82">
        <v>263</v>
      </c>
      <c r="D9" s="82">
        <v>38</v>
      </c>
      <c r="E9" s="82">
        <v>301</v>
      </c>
      <c r="F9" s="82">
        <v>61</v>
      </c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</row>
    <row r="10" spans="1:209" s="5" customFormat="1" ht="12" customHeight="1">
      <c r="A10" s="78"/>
      <c r="B10" s="75" t="s">
        <v>64</v>
      </c>
      <c r="C10" s="82">
        <v>145</v>
      </c>
      <c r="D10" s="82">
        <v>9</v>
      </c>
      <c r="E10" s="82">
        <v>154</v>
      </c>
      <c r="F10" s="82">
        <v>19</v>
      </c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</row>
    <row r="11" spans="1:209" s="5" customFormat="1" ht="12" customHeight="1">
      <c r="A11" s="78"/>
      <c r="B11" s="75" t="s">
        <v>65</v>
      </c>
      <c r="C11" s="82">
        <v>168</v>
      </c>
      <c r="D11" s="82">
        <v>4</v>
      </c>
      <c r="E11" s="82">
        <v>172</v>
      </c>
      <c r="F11" s="82">
        <v>40</v>
      </c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</row>
    <row r="12" spans="1:209" s="5" customFormat="1" ht="12" customHeight="1">
      <c r="A12" s="76" t="s">
        <v>66</v>
      </c>
      <c r="B12" s="76"/>
      <c r="C12" s="81">
        <v>534</v>
      </c>
      <c r="D12" s="81">
        <v>44</v>
      </c>
      <c r="E12" s="81">
        <v>578</v>
      </c>
      <c r="F12" s="81">
        <v>124</v>
      </c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s="5" customFormat="1" ht="12" customHeight="1">
      <c r="A13" s="78"/>
      <c r="B13" s="75" t="s">
        <v>67</v>
      </c>
      <c r="C13" s="82">
        <v>187</v>
      </c>
      <c r="D13" s="82">
        <v>9</v>
      </c>
      <c r="E13" s="82">
        <v>196</v>
      </c>
      <c r="F13" s="82">
        <v>45</v>
      </c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</row>
    <row r="14" spans="1:209" s="5" customFormat="1" ht="12" customHeight="1">
      <c r="A14" s="78"/>
      <c r="B14" s="75" t="s">
        <v>68</v>
      </c>
      <c r="C14" s="82">
        <v>86</v>
      </c>
      <c r="D14" s="82">
        <v>4</v>
      </c>
      <c r="E14" s="82">
        <v>90</v>
      </c>
      <c r="F14" s="82">
        <v>17</v>
      </c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</row>
    <row r="15" spans="1:209" s="5" customFormat="1" ht="12" customHeight="1">
      <c r="A15" s="77"/>
      <c r="B15" s="75" t="s">
        <v>69</v>
      </c>
      <c r="C15" s="82">
        <v>56</v>
      </c>
      <c r="D15" s="82">
        <v>6</v>
      </c>
      <c r="E15" s="82">
        <v>62</v>
      </c>
      <c r="F15" s="82">
        <v>17</v>
      </c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s="5" customFormat="1" ht="12" customHeight="1">
      <c r="A16" s="77"/>
      <c r="B16" s="75" t="s">
        <v>70</v>
      </c>
      <c r="C16" s="82">
        <v>205</v>
      </c>
      <c r="D16" s="82">
        <v>25</v>
      </c>
      <c r="E16" s="82">
        <v>230</v>
      </c>
      <c r="F16" s="82">
        <v>45</v>
      </c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s="5" customFormat="1" ht="12" customHeight="1">
      <c r="A17" s="74" t="s">
        <v>71</v>
      </c>
      <c r="B17" s="74"/>
      <c r="C17" s="81">
        <v>586</v>
      </c>
      <c r="D17" s="81">
        <v>94</v>
      </c>
      <c r="E17" s="81">
        <v>680</v>
      </c>
      <c r="F17" s="81">
        <v>107</v>
      </c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</row>
    <row r="18" spans="1:209" s="5" customFormat="1" ht="12" customHeight="1">
      <c r="A18" s="78"/>
      <c r="B18" s="75" t="s">
        <v>72</v>
      </c>
      <c r="C18" s="82">
        <v>274</v>
      </c>
      <c r="D18" s="82">
        <v>34</v>
      </c>
      <c r="E18" s="82">
        <v>308</v>
      </c>
      <c r="F18" s="82">
        <v>59</v>
      </c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</row>
    <row r="19" spans="1:209" s="5" customFormat="1" ht="12" customHeight="1">
      <c r="A19" s="78"/>
      <c r="B19" s="75" t="s">
        <v>73</v>
      </c>
      <c r="C19" s="82">
        <v>312</v>
      </c>
      <c r="D19" s="82">
        <v>60</v>
      </c>
      <c r="E19" s="82">
        <v>372</v>
      </c>
      <c r="F19" s="82">
        <v>48</v>
      </c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</row>
    <row r="20" spans="1:209" s="5" customFormat="1" ht="12" customHeight="1">
      <c r="A20" s="76" t="s">
        <v>18</v>
      </c>
      <c r="B20" s="76"/>
      <c r="C20" s="81">
        <v>317</v>
      </c>
      <c r="D20" s="81">
        <v>59</v>
      </c>
      <c r="E20" s="81">
        <v>376</v>
      </c>
      <c r="F20" s="81">
        <v>60</v>
      </c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s="5" customFormat="1" ht="12" customHeight="1">
      <c r="A21" s="78"/>
      <c r="B21" s="75" t="s">
        <v>74</v>
      </c>
      <c r="C21" s="82">
        <v>54</v>
      </c>
      <c r="D21" s="82">
        <v>26</v>
      </c>
      <c r="E21" s="82">
        <v>80</v>
      </c>
      <c r="F21" s="82">
        <v>15</v>
      </c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</row>
    <row r="22" spans="1:209" s="5" customFormat="1" ht="12" customHeight="1">
      <c r="A22" s="78"/>
      <c r="B22" s="75" t="s">
        <v>75</v>
      </c>
      <c r="C22" s="82">
        <v>87</v>
      </c>
      <c r="D22" s="82">
        <v>3</v>
      </c>
      <c r="E22" s="82">
        <v>90</v>
      </c>
      <c r="F22" s="82">
        <v>15</v>
      </c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</row>
    <row r="23" spans="1:209" s="5" customFormat="1" ht="12" customHeight="1">
      <c r="A23" s="77"/>
      <c r="B23" s="75" t="s">
        <v>76</v>
      </c>
      <c r="C23" s="82">
        <v>48</v>
      </c>
      <c r="D23" s="82">
        <v>6</v>
      </c>
      <c r="E23" s="82">
        <v>54</v>
      </c>
      <c r="F23" s="82">
        <v>0</v>
      </c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s="5" customFormat="1" ht="12" customHeight="1">
      <c r="A24" s="78"/>
      <c r="B24" s="75" t="s">
        <v>77</v>
      </c>
      <c r="C24" s="82">
        <v>128</v>
      </c>
      <c r="D24" s="82">
        <v>24</v>
      </c>
      <c r="E24" s="82">
        <v>152</v>
      </c>
      <c r="F24" s="82">
        <v>30</v>
      </c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</row>
    <row r="25" spans="1:209" s="5" customFormat="1" ht="12" customHeight="1">
      <c r="A25" s="76" t="s">
        <v>28</v>
      </c>
      <c r="B25" s="76"/>
      <c r="C25" s="81">
        <v>451</v>
      </c>
      <c r="D25" s="81">
        <v>19</v>
      </c>
      <c r="E25" s="81">
        <v>470</v>
      </c>
      <c r="F25" s="81">
        <v>95</v>
      </c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</row>
    <row r="26" spans="1:209" s="5" customFormat="1" ht="12" customHeight="1">
      <c r="A26" s="77"/>
      <c r="B26" s="75" t="s">
        <v>78</v>
      </c>
      <c r="C26" s="82">
        <v>299</v>
      </c>
      <c r="D26" s="82">
        <v>9</v>
      </c>
      <c r="E26" s="82">
        <v>308</v>
      </c>
      <c r="F26" s="82">
        <v>60</v>
      </c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s="5" customFormat="1" ht="12" customHeight="1">
      <c r="A27" s="78"/>
      <c r="B27" s="75" t="s">
        <v>79</v>
      </c>
      <c r="C27" s="82">
        <v>152</v>
      </c>
      <c r="D27" s="82">
        <v>10</v>
      </c>
      <c r="E27" s="82">
        <v>162</v>
      </c>
      <c r="F27" s="82">
        <v>35</v>
      </c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</row>
    <row r="28" spans="1:209" s="5" customFormat="1" ht="12" customHeight="1">
      <c r="A28" s="79" t="s">
        <v>80</v>
      </c>
      <c r="B28" s="79"/>
      <c r="C28" s="83">
        <v>277</v>
      </c>
      <c r="D28" s="83">
        <v>19</v>
      </c>
      <c r="E28" s="83">
        <v>296</v>
      </c>
      <c r="F28" s="83">
        <v>49</v>
      </c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</row>
    <row r="29" spans="1:209" s="5" customFormat="1" ht="12" customHeight="1">
      <c r="A29" s="79" t="s">
        <v>81</v>
      </c>
      <c r="B29" s="79"/>
      <c r="C29" s="83">
        <v>2582</v>
      </c>
      <c r="D29" s="83">
        <v>275</v>
      </c>
      <c r="E29" s="83">
        <v>2857</v>
      </c>
      <c r="F29" s="83">
        <v>542</v>
      </c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</row>
    <row r="30" spans="1:209" s="5" customFormat="1" ht="12" customHeight="1">
      <c r="A30" s="80" t="s">
        <v>31</v>
      </c>
      <c r="B30" s="80"/>
      <c r="C30" s="84">
        <v>2859</v>
      </c>
      <c r="D30" s="84">
        <v>294</v>
      </c>
      <c r="E30" s="84">
        <v>3153</v>
      </c>
      <c r="F30" s="84">
        <v>591</v>
      </c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</row>
    <row r="31" spans="1:209" s="5" customFormat="1" ht="12">
      <c r="A31" s="34" t="s">
        <v>32</v>
      </c>
      <c r="B31" s="34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</row>
    <row r="32" spans="1:209" s="5" customFormat="1" ht="12">
      <c r="A32" s="34" t="s">
        <v>33</v>
      </c>
      <c r="B32" s="34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</row>
    <row r="33" spans="1:209" s="5" customFormat="1" ht="12">
      <c r="A33" s="34" t="s">
        <v>34</v>
      </c>
      <c r="B33" s="34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</row>
    <row r="34" spans="1:209" s="5" customFormat="1" ht="12">
      <c r="A34" s="36" t="s">
        <v>35</v>
      </c>
      <c r="B34" s="36"/>
      <c r="C34" s="37"/>
      <c r="D34" s="37"/>
      <c r="E34" s="37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</row>
    <row r="35" spans="1:209" s="5" customFormat="1" ht="12">
      <c r="A35"/>
      <c r="B35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</row>
    <row r="36" spans="1:209" s="5" customFormat="1" ht="12">
      <c r="A36"/>
      <c r="B36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</row>
    <row r="37" spans="1:209" s="5" customFormat="1" ht="12">
      <c r="A37"/>
      <c r="B37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</row>
    <row r="38" spans="1:209" s="5" customFormat="1" ht="12">
      <c r="A38"/>
      <c r="B38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</row>
    <row r="39" spans="1:209" s="5" customFormat="1" ht="12">
      <c r="A39"/>
      <c r="B39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</row>
    <row r="40" spans="1:209" s="5" customFormat="1" ht="12">
      <c r="A40"/>
      <c r="B40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E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X39"/>
  <sheetViews>
    <sheetView zoomScalePageLayoutView="0" workbookViewId="0" topLeftCell="A1">
      <selection activeCell="A1" sqref="A1:G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1.625" style="2" bestFit="1" customWidth="1"/>
    <col min="6" max="16384" width="10.875" style="2" customWidth="1"/>
  </cols>
  <sheetData>
    <row r="1" spans="1:206" s="5" customFormat="1" ht="30" customHeight="1">
      <c r="A1" s="87" t="s">
        <v>44</v>
      </c>
      <c r="B1" s="87"/>
      <c r="C1" s="87"/>
      <c r="D1" s="87"/>
      <c r="E1" s="87"/>
      <c r="F1" s="87"/>
      <c r="G1" s="87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</row>
    <row r="2" spans="1:206" s="5" customFormat="1" ht="15" customHeight="1">
      <c r="A2" s="6" t="s">
        <v>58</v>
      </c>
      <c r="D2" s="3" t="s">
        <v>0</v>
      </c>
      <c r="E2" s="3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</row>
    <row r="3" spans="1:206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</row>
    <row r="4" spans="1:206" s="5" customFormat="1" ht="12" customHeight="1">
      <c r="A4" s="13" t="s">
        <v>6</v>
      </c>
      <c r="B4" s="14">
        <v>159</v>
      </c>
      <c r="C4" s="15">
        <v>11</v>
      </c>
      <c r="D4" s="16">
        <v>170</v>
      </c>
      <c r="E4" s="17">
        <v>25</v>
      </c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</row>
    <row r="5" spans="1:206" s="5" customFormat="1" ht="12" customHeight="1">
      <c r="A5" s="13" t="s">
        <v>7</v>
      </c>
      <c r="B5" s="14">
        <v>568</v>
      </c>
      <c r="C5" s="14">
        <v>51</v>
      </c>
      <c r="D5" s="20">
        <v>619</v>
      </c>
      <c r="E5" s="21">
        <v>119</v>
      </c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</row>
    <row r="6" spans="1:206" s="5" customFormat="1" ht="12" customHeight="1">
      <c r="A6" s="23" t="s">
        <v>8</v>
      </c>
      <c r="B6" s="24">
        <v>262</v>
      </c>
      <c r="C6" s="25">
        <v>38</v>
      </c>
      <c r="D6" s="26">
        <v>300</v>
      </c>
      <c r="E6" s="27">
        <v>61</v>
      </c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</row>
    <row r="7" spans="1:206" s="5" customFormat="1" ht="12" customHeight="1">
      <c r="A7" s="23" t="s">
        <v>9</v>
      </c>
      <c r="B7" s="24">
        <v>144</v>
      </c>
      <c r="C7" s="25">
        <v>9</v>
      </c>
      <c r="D7" s="26">
        <v>153</v>
      </c>
      <c r="E7" s="27">
        <v>19</v>
      </c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</row>
    <row r="8" spans="1:206" s="5" customFormat="1" ht="12" customHeight="1">
      <c r="A8" s="23" t="s">
        <v>10</v>
      </c>
      <c r="B8" s="24">
        <v>162</v>
      </c>
      <c r="C8" s="25">
        <v>4</v>
      </c>
      <c r="D8" s="26">
        <v>166</v>
      </c>
      <c r="E8" s="27">
        <v>39</v>
      </c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</row>
    <row r="9" spans="1:206" s="5" customFormat="1" ht="12" customHeight="1">
      <c r="A9" s="13" t="s">
        <v>11</v>
      </c>
      <c r="B9" s="14">
        <v>287</v>
      </c>
      <c r="C9" s="14">
        <v>19</v>
      </c>
      <c r="D9" s="14">
        <v>306</v>
      </c>
      <c r="E9" s="21">
        <v>57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</row>
    <row r="10" spans="1:206" s="5" customFormat="1" ht="12" customHeight="1">
      <c r="A10" s="23" t="s">
        <v>12</v>
      </c>
      <c r="B10" s="24">
        <v>57</v>
      </c>
      <c r="C10" s="25">
        <v>3</v>
      </c>
      <c r="D10" s="26">
        <v>60</v>
      </c>
      <c r="E10" s="27">
        <v>22</v>
      </c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</row>
    <row r="11" spans="1:206" s="5" customFormat="1" ht="12" customHeight="1">
      <c r="A11" s="23" t="s">
        <v>13</v>
      </c>
      <c r="B11" s="26">
        <v>230</v>
      </c>
      <c r="C11" s="25">
        <v>16</v>
      </c>
      <c r="D11" s="26">
        <v>246</v>
      </c>
      <c r="E11" s="27">
        <v>35</v>
      </c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</row>
    <row r="12" spans="1:206" s="5" customFormat="1" ht="12" customHeight="1">
      <c r="A12" s="13" t="s">
        <v>14</v>
      </c>
      <c r="B12" s="14">
        <v>234</v>
      </c>
      <c r="C12" s="14">
        <v>16</v>
      </c>
      <c r="D12" s="14">
        <v>250</v>
      </c>
      <c r="E12" s="21">
        <v>60</v>
      </c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</row>
    <row r="13" spans="1:206" s="5" customFormat="1" ht="12" customHeight="1">
      <c r="A13" s="23" t="s">
        <v>15</v>
      </c>
      <c r="B13" s="24">
        <v>167</v>
      </c>
      <c r="C13" s="25">
        <v>11</v>
      </c>
      <c r="D13" s="26">
        <v>178</v>
      </c>
      <c r="E13" s="27">
        <v>45</v>
      </c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</row>
    <row r="14" spans="1:206" s="5" customFormat="1" ht="12" customHeight="1">
      <c r="A14" s="23" t="s">
        <v>16</v>
      </c>
      <c r="B14" s="24">
        <v>67</v>
      </c>
      <c r="C14" s="25">
        <v>5</v>
      </c>
      <c r="D14" s="26">
        <v>72</v>
      </c>
      <c r="E14" s="27">
        <v>15</v>
      </c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</row>
    <row r="15" spans="1:206" s="5" customFormat="1" ht="12" customHeight="1">
      <c r="A15" s="13" t="s">
        <v>17</v>
      </c>
      <c r="B15" s="14">
        <v>272</v>
      </c>
      <c r="C15" s="15">
        <v>34</v>
      </c>
      <c r="D15" s="30">
        <v>306</v>
      </c>
      <c r="E15" s="17">
        <v>60</v>
      </c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</row>
    <row r="16" spans="1:206" s="5" customFormat="1" ht="12" customHeight="1">
      <c r="A16" s="13" t="s">
        <v>18</v>
      </c>
      <c r="B16" s="14">
        <v>265</v>
      </c>
      <c r="C16" s="14">
        <v>55</v>
      </c>
      <c r="D16" s="14">
        <v>320</v>
      </c>
      <c r="E16" s="21">
        <v>60</v>
      </c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</row>
    <row r="17" spans="1:206" s="5" customFormat="1" ht="12" customHeight="1">
      <c r="A17" s="23" t="s">
        <v>19</v>
      </c>
      <c r="B17" s="24">
        <v>54</v>
      </c>
      <c r="C17" s="25">
        <v>26</v>
      </c>
      <c r="D17" s="26">
        <v>80</v>
      </c>
      <c r="E17" s="27">
        <v>15</v>
      </c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</row>
    <row r="18" spans="1:206" s="5" customFormat="1" ht="12" customHeight="1">
      <c r="A18" s="23" t="s">
        <v>20</v>
      </c>
      <c r="B18" s="24">
        <v>84</v>
      </c>
      <c r="C18" s="25">
        <v>5</v>
      </c>
      <c r="D18" s="26">
        <v>89</v>
      </c>
      <c r="E18" s="27">
        <v>15</v>
      </c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</row>
    <row r="19" spans="1:206" s="5" customFormat="1" ht="12" customHeight="1">
      <c r="A19" s="23" t="s">
        <v>21</v>
      </c>
      <c r="B19" s="24">
        <v>127</v>
      </c>
      <c r="C19" s="25">
        <v>24</v>
      </c>
      <c r="D19" s="26">
        <v>151</v>
      </c>
      <c r="E19" s="27">
        <v>30</v>
      </c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</row>
    <row r="20" spans="1:206" s="5" customFormat="1" ht="12" customHeight="1">
      <c r="A20" s="13" t="s">
        <v>22</v>
      </c>
      <c r="B20" s="14">
        <v>357</v>
      </c>
      <c r="C20" s="14">
        <v>68</v>
      </c>
      <c r="D20" s="14">
        <v>425</v>
      </c>
      <c r="E20" s="21">
        <v>49</v>
      </c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</row>
    <row r="21" spans="1:206" s="5" customFormat="1" ht="12" customHeight="1">
      <c r="A21" s="23" t="s">
        <v>23</v>
      </c>
      <c r="B21" s="24">
        <v>48</v>
      </c>
      <c r="C21" s="25">
        <v>6</v>
      </c>
      <c r="D21" s="26">
        <v>54</v>
      </c>
      <c r="E21" s="27">
        <v>0</v>
      </c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</row>
    <row r="22" spans="1:206" s="5" customFormat="1" ht="12" customHeight="1">
      <c r="A22" s="64" t="s">
        <v>24</v>
      </c>
      <c r="B22" s="24">
        <v>309</v>
      </c>
      <c r="C22" s="25">
        <v>62</v>
      </c>
      <c r="D22" s="26">
        <v>371</v>
      </c>
      <c r="E22" s="27">
        <v>49</v>
      </c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</row>
    <row r="23" spans="1:206" s="5" customFormat="1" ht="12" customHeight="1">
      <c r="A23" s="13" t="s">
        <v>25</v>
      </c>
      <c r="B23" s="14">
        <v>262</v>
      </c>
      <c r="C23" s="14">
        <v>13</v>
      </c>
      <c r="D23" s="14">
        <v>275</v>
      </c>
      <c r="E23" s="21">
        <v>62</v>
      </c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</row>
    <row r="24" spans="1:206" s="5" customFormat="1" ht="12" customHeight="1">
      <c r="A24" s="23" t="s">
        <v>26</v>
      </c>
      <c r="B24" s="24">
        <v>182</v>
      </c>
      <c r="C24" s="25">
        <v>9</v>
      </c>
      <c r="D24" s="26">
        <v>191</v>
      </c>
      <c r="E24" s="27">
        <v>45</v>
      </c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</row>
    <row r="25" spans="1:206" s="5" customFormat="1" ht="12" customHeight="1">
      <c r="A25" s="23" t="s">
        <v>27</v>
      </c>
      <c r="B25" s="24">
        <v>80</v>
      </c>
      <c r="C25" s="73">
        <v>4</v>
      </c>
      <c r="D25" s="26">
        <v>84</v>
      </c>
      <c r="E25" s="27">
        <v>17</v>
      </c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</row>
    <row r="26" spans="1:206" s="5" customFormat="1" ht="12" customHeight="1">
      <c r="A26" s="13" t="s">
        <v>28</v>
      </c>
      <c r="B26" s="14">
        <v>454</v>
      </c>
      <c r="C26" s="14">
        <v>19</v>
      </c>
      <c r="D26" s="14">
        <v>473</v>
      </c>
      <c r="E26" s="21">
        <v>90</v>
      </c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</row>
    <row r="27" spans="1:206" s="5" customFormat="1" ht="12" customHeight="1">
      <c r="A27" s="23" t="s">
        <v>29</v>
      </c>
      <c r="B27" s="24">
        <v>298</v>
      </c>
      <c r="C27" s="25">
        <v>10</v>
      </c>
      <c r="D27" s="26">
        <v>308</v>
      </c>
      <c r="E27" s="27">
        <v>55</v>
      </c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</row>
    <row r="28" spans="1:206" s="5" customFormat="1" ht="12" customHeight="1">
      <c r="A28" s="23" t="s">
        <v>30</v>
      </c>
      <c r="B28" s="24">
        <v>156</v>
      </c>
      <c r="C28" s="73">
        <v>9</v>
      </c>
      <c r="D28" s="26">
        <v>165</v>
      </c>
      <c r="E28" s="27">
        <v>35</v>
      </c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</row>
    <row r="29" spans="1:206" s="5" customFormat="1" ht="12" customHeight="1">
      <c r="A29" s="31" t="s">
        <v>31</v>
      </c>
      <c r="B29" s="32">
        <v>2858</v>
      </c>
      <c r="C29" s="32">
        <v>286</v>
      </c>
      <c r="D29" s="32">
        <v>3144</v>
      </c>
      <c r="E29" s="32">
        <v>582</v>
      </c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</row>
    <row r="30" spans="1:206" s="5" customFormat="1" ht="12">
      <c r="A30" s="34" t="s">
        <v>32</v>
      </c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</row>
    <row r="31" spans="1:206" s="5" customFormat="1" ht="12">
      <c r="A31" s="34" t="s">
        <v>33</v>
      </c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</row>
    <row r="32" spans="1:206" s="5" customFormat="1" ht="12">
      <c r="A32" s="34" t="s">
        <v>34</v>
      </c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</row>
    <row r="33" spans="1:206" s="5" customFormat="1" ht="12" customHeight="1" hidden="1">
      <c r="A33" s="36" t="s">
        <v>35</v>
      </c>
      <c r="B33" s="37"/>
      <c r="C33" s="37"/>
      <c r="D33" s="37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</row>
    <row r="34" spans="1:206" s="5" customFormat="1" ht="12">
      <c r="A34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</row>
    <row r="35" spans="1:206" s="5" customFormat="1" ht="12">
      <c r="A35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</row>
    <row r="36" spans="1:206" s="5" customFormat="1" ht="12">
      <c r="A36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</row>
    <row r="37" spans="1:206" s="5" customFormat="1" ht="12">
      <c r="A37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</row>
    <row r="38" spans="1:206" s="5" customFormat="1" ht="12">
      <c r="A38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</row>
    <row r="39" spans="1:206" s="5" customFormat="1" ht="12">
      <c r="A39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D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Y60"/>
  <sheetViews>
    <sheetView zoomScalePageLayoutView="0" workbookViewId="0" topLeftCell="A1">
      <selection activeCell="A1" sqref="A1:G1"/>
    </sheetView>
  </sheetViews>
  <sheetFormatPr defaultColWidth="10.875" defaultRowHeight="12"/>
  <cols>
    <col min="1" max="1" width="20.875" style="1" customWidth="1"/>
    <col min="2" max="4" width="10.875" style="2" customWidth="1"/>
    <col min="5" max="5" width="11.625" style="2" bestFit="1" customWidth="1"/>
    <col min="6" max="16384" width="10.875" style="2" customWidth="1"/>
  </cols>
  <sheetData>
    <row r="1" spans="1:207" s="5" customFormat="1" ht="30" customHeight="1">
      <c r="A1" s="87" t="s">
        <v>44</v>
      </c>
      <c r="B1" s="87"/>
      <c r="C1" s="87"/>
      <c r="D1" s="87"/>
      <c r="E1" s="87"/>
      <c r="F1" s="87"/>
      <c r="G1" s="87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s="5" customFormat="1" ht="15" customHeight="1">
      <c r="A2" s="6" t="s">
        <v>57</v>
      </c>
      <c r="D2" s="3" t="s">
        <v>0</v>
      </c>
      <c r="E2" s="3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207" s="5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5" customFormat="1" ht="12" customHeight="1">
      <c r="A4" s="13" t="s">
        <v>6</v>
      </c>
      <c r="B4" s="14">
        <v>159</v>
      </c>
      <c r="C4" s="15">
        <v>11</v>
      </c>
      <c r="D4" s="16">
        <v>170</v>
      </c>
      <c r="E4" s="17">
        <v>25</v>
      </c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5" customFormat="1" ht="12" customHeight="1">
      <c r="A5" s="13" t="s">
        <v>7</v>
      </c>
      <c r="B5" s="14">
        <v>559</v>
      </c>
      <c r="C5" s="14">
        <v>74</v>
      </c>
      <c r="D5" s="20">
        <v>633</v>
      </c>
      <c r="E5" s="21">
        <v>118</v>
      </c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</row>
    <row r="6" spans="1:207" s="5" customFormat="1" ht="12" customHeight="1">
      <c r="A6" s="23" t="s">
        <v>8</v>
      </c>
      <c r="B6" s="24">
        <v>250</v>
      </c>
      <c r="C6" s="25">
        <v>61</v>
      </c>
      <c r="D6" s="26">
        <v>311</v>
      </c>
      <c r="E6" s="27">
        <v>50</v>
      </c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</row>
    <row r="7" spans="1:207" s="5" customFormat="1" ht="12" customHeight="1">
      <c r="A7" s="23" t="s">
        <v>9</v>
      </c>
      <c r="B7" s="24">
        <v>144</v>
      </c>
      <c r="C7" s="25">
        <v>9</v>
      </c>
      <c r="D7" s="26">
        <v>153</v>
      </c>
      <c r="E7" s="27">
        <v>21</v>
      </c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</row>
    <row r="8" spans="1:207" s="5" customFormat="1" ht="12" customHeight="1">
      <c r="A8" s="23" t="s">
        <v>10</v>
      </c>
      <c r="B8" s="24">
        <v>165</v>
      </c>
      <c r="C8" s="25">
        <v>4</v>
      </c>
      <c r="D8" s="26">
        <v>169</v>
      </c>
      <c r="E8" s="27">
        <v>47</v>
      </c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</row>
    <row r="9" spans="1:207" s="5" customFormat="1" ht="12" customHeight="1">
      <c r="A9" s="13" t="s">
        <v>11</v>
      </c>
      <c r="B9" s="14">
        <v>311</v>
      </c>
      <c r="C9" s="14">
        <v>23</v>
      </c>
      <c r="D9" s="14">
        <v>334</v>
      </c>
      <c r="E9" s="21">
        <v>70</v>
      </c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</row>
    <row r="10" spans="1:207" s="5" customFormat="1" ht="12" customHeight="1">
      <c r="A10" s="23" t="s">
        <v>12</v>
      </c>
      <c r="B10" s="24">
        <v>57</v>
      </c>
      <c r="C10" s="25">
        <v>3</v>
      </c>
      <c r="D10" s="26">
        <v>60</v>
      </c>
      <c r="E10" s="27">
        <v>21</v>
      </c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5" customFormat="1" ht="12" customHeight="1">
      <c r="A11" s="23" t="s">
        <v>13</v>
      </c>
      <c r="B11" s="26">
        <v>254</v>
      </c>
      <c r="C11" s="25">
        <v>20</v>
      </c>
      <c r="D11" s="26">
        <v>274</v>
      </c>
      <c r="E11" s="27">
        <v>49</v>
      </c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5" customFormat="1" ht="12" customHeight="1">
      <c r="A12" s="13" t="s">
        <v>14</v>
      </c>
      <c r="B12" s="14">
        <v>238</v>
      </c>
      <c r="C12" s="14">
        <v>16</v>
      </c>
      <c r="D12" s="14">
        <v>254</v>
      </c>
      <c r="E12" s="21">
        <v>60</v>
      </c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</row>
    <row r="13" spans="1:207" s="5" customFormat="1" ht="12" customHeight="1">
      <c r="A13" s="23" t="s">
        <v>15</v>
      </c>
      <c r="B13" s="24">
        <v>166</v>
      </c>
      <c r="C13" s="25">
        <v>11</v>
      </c>
      <c r="D13" s="26">
        <v>177</v>
      </c>
      <c r="E13" s="27">
        <v>45</v>
      </c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</row>
    <row r="14" spans="1:207" s="5" customFormat="1" ht="12" customHeight="1">
      <c r="A14" s="23" t="s">
        <v>16</v>
      </c>
      <c r="B14" s="24">
        <v>72</v>
      </c>
      <c r="C14" s="25">
        <v>5</v>
      </c>
      <c r="D14" s="26">
        <v>77</v>
      </c>
      <c r="E14" s="27">
        <v>15</v>
      </c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5" customFormat="1" ht="12" customHeight="1">
      <c r="A15" s="13" t="s">
        <v>17</v>
      </c>
      <c r="B15" s="14">
        <v>272</v>
      </c>
      <c r="C15" s="15">
        <v>34</v>
      </c>
      <c r="D15" s="30">
        <v>306</v>
      </c>
      <c r="E15" s="17">
        <v>60</v>
      </c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</row>
    <row r="16" spans="1:207" s="5" customFormat="1" ht="12" customHeight="1">
      <c r="A16" s="13" t="s">
        <v>18</v>
      </c>
      <c r="B16" s="14">
        <v>281</v>
      </c>
      <c r="C16" s="14">
        <v>56</v>
      </c>
      <c r="D16" s="14">
        <v>337</v>
      </c>
      <c r="E16" s="21">
        <v>60</v>
      </c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</row>
    <row r="17" spans="1:207" s="5" customFormat="1" ht="12" customHeight="1">
      <c r="A17" s="23" t="s">
        <v>19</v>
      </c>
      <c r="B17" s="24">
        <v>54</v>
      </c>
      <c r="C17" s="25">
        <v>23</v>
      </c>
      <c r="D17" s="26">
        <v>77</v>
      </c>
      <c r="E17" s="27">
        <v>15</v>
      </c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s="5" customFormat="1" ht="12" customHeight="1">
      <c r="A18" s="23" t="s">
        <v>20</v>
      </c>
      <c r="B18" s="24">
        <v>100</v>
      </c>
      <c r="C18" s="25">
        <v>9</v>
      </c>
      <c r="D18" s="26">
        <v>109</v>
      </c>
      <c r="E18" s="27">
        <v>15</v>
      </c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207" s="5" customFormat="1" ht="12" customHeight="1">
      <c r="A19" s="23" t="s">
        <v>21</v>
      </c>
      <c r="B19" s="24">
        <v>127</v>
      </c>
      <c r="C19" s="25">
        <v>24</v>
      </c>
      <c r="D19" s="26">
        <v>151</v>
      </c>
      <c r="E19" s="27">
        <v>30</v>
      </c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</row>
    <row r="20" spans="1:207" s="5" customFormat="1" ht="12" customHeight="1">
      <c r="A20" s="13" t="s">
        <v>22</v>
      </c>
      <c r="B20" s="14">
        <v>359</v>
      </c>
      <c r="C20" s="14">
        <v>64</v>
      </c>
      <c r="D20" s="14">
        <v>423</v>
      </c>
      <c r="E20" s="21">
        <v>49</v>
      </c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</row>
    <row r="21" spans="1:207" s="5" customFormat="1" ht="12" customHeight="1">
      <c r="A21" s="23" t="s">
        <v>23</v>
      </c>
      <c r="B21" s="24">
        <v>48</v>
      </c>
      <c r="C21" s="25">
        <v>6</v>
      </c>
      <c r="D21" s="26">
        <v>54</v>
      </c>
      <c r="E21" s="27">
        <v>0</v>
      </c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</row>
    <row r="22" spans="1:207" s="5" customFormat="1" ht="12" customHeight="1">
      <c r="A22" s="64" t="s">
        <v>24</v>
      </c>
      <c r="B22" s="24">
        <v>311</v>
      </c>
      <c r="C22" s="25">
        <v>58</v>
      </c>
      <c r="D22" s="26">
        <v>369</v>
      </c>
      <c r="E22" s="27">
        <v>49</v>
      </c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</row>
    <row r="23" spans="1:207" s="5" customFormat="1" ht="12" customHeight="1">
      <c r="A23" s="13" t="s">
        <v>25</v>
      </c>
      <c r="B23" s="14">
        <v>262</v>
      </c>
      <c r="C23" s="14">
        <v>13</v>
      </c>
      <c r="D23" s="14">
        <v>275</v>
      </c>
      <c r="E23" s="21">
        <v>62</v>
      </c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</row>
    <row r="24" spans="1:207" s="5" customFormat="1" ht="12" customHeight="1">
      <c r="A24" s="23" t="s">
        <v>26</v>
      </c>
      <c r="B24" s="24">
        <v>182</v>
      </c>
      <c r="C24" s="25">
        <v>9</v>
      </c>
      <c r="D24" s="26">
        <v>191</v>
      </c>
      <c r="E24" s="27">
        <v>45</v>
      </c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</row>
    <row r="25" spans="1:207" s="5" customFormat="1" ht="12" customHeight="1">
      <c r="A25" s="23" t="s">
        <v>27</v>
      </c>
      <c r="B25" s="24">
        <v>80</v>
      </c>
      <c r="C25" s="73">
        <v>4</v>
      </c>
      <c r="D25" s="26">
        <v>84</v>
      </c>
      <c r="E25" s="27">
        <v>17</v>
      </c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</row>
    <row r="26" spans="1:207" s="5" customFormat="1" ht="12" customHeight="1">
      <c r="A26" s="13" t="s">
        <v>28</v>
      </c>
      <c r="B26" s="14">
        <v>460</v>
      </c>
      <c r="C26" s="14">
        <v>19</v>
      </c>
      <c r="D26" s="14">
        <v>479</v>
      </c>
      <c r="E26" s="21">
        <v>90</v>
      </c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</row>
    <row r="27" spans="1:207" s="5" customFormat="1" ht="12" customHeight="1">
      <c r="A27" s="23" t="s">
        <v>29</v>
      </c>
      <c r="B27" s="24">
        <v>316</v>
      </c>
      <c r="C27" s="25">
        <v>10</v>
      </c>
      <c r="D27" s="26">
        <v>326</v>
      </c>
      <c r="E27" s="27">
        <v>55</v>
      </c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</row>
    <row r="28" spans="1:207" s="5" customFormat="1" ht="12" customHeight="1">
      <c r="A28" s="23" t="s">
        <v>30</v>
      </c>
      <c r="B28" s="24">
        <v>144</v>
      </c>
      <c r="C28" s="73">
        <v>9</v>
      </c>
      <c r="D28" s="26">
        <v>153</v>
      </c>
      <c r="E28" s="27">
        <v>35</v>
      </c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</row>
    <row r="29" spans="1:207" s="5" customFormat="1" ht="12" customHeight="1">
      <c r="A29" s="31" t="s">
        <v>31</v>
      </c>
      <c r="B29" s="32">
        <v>2901</v>
      </c>
      <c r="C29" s="32">
        <v>310</v>
      </c>
      <c r="D29" s="32">
        <v>3211</v>
      </c>
      <c r="E29" s="32">
        <v>594</v>
      </c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</row>
    <row r="30" spans="1:207" s="5" customFormat="1" ht="12">
      <c r="A30" s="34" t="s">
        <v>32</v>
      </c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s="5" customFormat="1" ht="12">
      <c r="A31" s="34" t="s">
        <v>33</v>
      </c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s="5" customFormat="1" ht="12">
      <c r="A32" s="34" t="s">
        <v>34</v>
      </c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s="5" customFormat="1" ht="12" customHeight="1" hidden="1">
      <c r="A33" s="36" t="s">
        <v>35</v>
      </c>
      <c r="B33" s="37"/>
      <c r="C33" s="37"/>
      <c r="D33" s="37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s="5" customFormat="1" ht="12">
      <c r="A34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s="5" customFormat="1" ht="12">
      <c r="A35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s="5" customFormat="1" ht="12">
      <c r="A36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s="5" customFormat="1" ht="12">
      <c r="A37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s="5" customFormat="1" ht="12">
      <c r="A38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s="5" customFormat="1" ht="12">
      <c r="A39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ht="12">
      <c r="H40" s="5"/>
    </row>
    <row r="41" ht="12">
      <c r="H41" s="5"/>
    </row>
    <row r="42" ht="12">
      <c r="H42" s="5"/>
    </row>
    <row r="43" ht="12">
      <c r="H43" s="5"/>
    </row>
    <row r="44" ht="12">
      <c r="H44" s="5"/>
    </row>
    <row r="45" ht="12">
      <c r="H45" s="5"/>
    </row>
    <row r="46" ht="12">
      <c r="H46" s="5"/>
    </row>
    <row r="47" ht="12">
      <c r="H47" s="5"/>
    </row>
    <row r="48" ht="12">
      <c r="H48" s="5"/>
    </row>
    <row r="49" ht="12">
      <c r="H49" s="5"/>
    </row>
    <row r="50" ht="12">
      <c r="H50" s="5"/>
    </row>
    <row r="51" ht="12">
      <c r="H51" s="5"/>
    </row>
    <row r="52" ht="12">
      <c r="H52" s="5"/>
    </row>
    <row r="53" ht="12">
      <c r="H53" s="5"/>
    </row>
    <row r="54" ht="12">
      <c r="H54" s="5"/>
    </row>
    <row r="55" ht="12">
      <c r="H55" s="5"/>
    </row>
    <row r="56" ht="12">
      <c r="H56" s="5"/>
    </row>
    <row r="57" ht="12">
      <c r="H57" s="5"/>
    </row>
    <row r="58" ht="12">
      <c r="H58" s="5"/>
    </row>
    <row r="59" ht="12">
      <c r="H59" s="5"/>
    </row>
    <row r="60" ht="12">
      <c r="H60" s="5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&amp;R400002.xls</oddHeader>
    <oddFooter>&amp;LComune di Bologna - Dipartimento Programmazione - Settore Statistica</oddFooter>
  </headerFooter>
  <ignoredErrors>
    <ignoredError sqref="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2018-09-05T08:41:14Z</cp:lastPrinted>
  <dcterms:created xsi:type="dcterms:W3CDTF">2021-02-15T21:35:27Z</dcterms:created>
  <dcterms:modified xsi:type="dcterms:W3CDTF">2023-02-23T08:02:01Z</dcterms:modified>
  <cp:category/>
  <cp:version/>
  <cp:contentType/>
  <cp:contentStatus/>
</cp:coreProperties>
</file>